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113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F119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Полноват</t>
        </r>
      </text>
    </comment>
    <comment ref="E393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2252 -мун-ые служ
860 - здрав
312 ОВД, налоговая, ПЧ
100 соцзащита, казначейство и т.д</t>
        </r>
      </text>
    </comment>
    <comment ref="B418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Колледж не является учреждением среднего профессионального образования</t>
        </r>
      </text>
    </comment>
  </commentList>
</comments>
</file>

<file path=xl/sharedStrings.xml><?xml version="1.0" encoding="utf-8"?>
<sst xmlns="http://schemas.openxmlformats.org/spreadsheetml/2006/main" count="1783" uniqueCount="373">
  <si>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</si>
  <si>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</si>
  <si>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</si>
  <si>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</si>
  <si>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</si>
  <si>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</si>
  <si>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</si>
  <si>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</si>
  <si>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</si>
  <si>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</si>
  <si>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</si>
  <si>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</si>
  <si>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</si>
  <si>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</si>
  <si>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</si>
  <si>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</si>
  <si>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</si>
  <si>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</si>
  <si>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</si>
  <si>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</si>
  <si>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</si>
  <si>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</si>
  <si>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</si>
  <si>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</si>
  <si>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</si>
  <si>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</si>
  <si>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</si>
  <si>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</si>
  <si>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</si>
  <si>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</si>
  <si>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</si>
  <si>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</si>
  <si>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</si>
  <si>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</si>
  <si>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</si>
  <si>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</si>
  <si>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</si>
  <si>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</si>
  <si>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</si>
  <si>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</si>
  <si>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</si>
  <si>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</si>
  <si>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</si>
  <si>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</si>
  <si>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</si>
  <si>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</si>
  <si>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</si>
  <si>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</si>
  <si>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</si>
  <si>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</si>
  <si>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</si>
  <si>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</si>
  <si>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</si>
  <si>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</si>
  <si>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</si>
  <si>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</si>
  <si>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</si>
  <si>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</si>
  <si>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</si>
  <si>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</si>
  <si>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</si>
  <si>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</si>
  <si>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</si>
  <si>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</si>
  <si>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</si>
  <si>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</si>
  <si>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</si>
  <si>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млн. условных кирпичей</t>
  </si>
  <si>
    <t>тыс. руб.</t>
  </si>
  <si>
    <t>Электроэнергия</t>
  </si>
  <si>
    <t>млрд. кВт. ч.</t>
  </si>
  <si>
    <t>в том числе произведенная</t>
  </si>
  <si>
    <t>тепловыми 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</si>
  <si>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</si>
  <si>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</si>
  <si>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</si>
  <si>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</si>
  <si>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</si>
  <si>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</si>
  <si>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</si>
  <si>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</si>
  <si>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</si>
  <si>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</si>
  <si>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</si>
  <si>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</si>
  <si>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</si>
  <si>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</si>
  <si>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</si>
  <si>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</si>
  <si>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</si>
  <si>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</si>
  <si>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</si>
  <si>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</si>
  <si>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</si>
  <si>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</si>
  <si>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</si>
  <si>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</si>
  <si>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</si>
  <si>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</si>
  <si>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</si>
  <si>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</si>
  <si>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</si>
  <si>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</si>
  <si>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</si>
  <si>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</si>
  <si>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</si>
  <si>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</si>
  <si>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</si>
  <si>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</si>
  <si>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</si>
  <si>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</si>
  <si>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</si>
  <si>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</si>
  <si>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</si>
  <si>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</si>
  <si>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</si>
  <si>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</si>
  <si>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</si>
  <si>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</si>
  <si>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</si>
  <si>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</si>
  <si>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</si>
  <si>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</si>
  <si>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</si>
  <si>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</si>
  <si>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</si>
  <si>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</si>
  <si>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</si>
  <si>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</si>
  <si>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</si>
  <si>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</si>
  <si>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</si>
  <si>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</si>
  <si>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</si>
  <si>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</si>
  <si>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</si>
  <si>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</si>
  <si>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</si>
  <si>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</si>
  <si>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</si>
  <si>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</si>
  <si>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</si>
  <si>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</si>
  <si>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</si>
  <si>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</si>
  <si>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</si>
  <si>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</si>
  <si>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</si>
  <si>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</si>
  <si>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</si>
  <si>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</si>
  <si>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</si>
  <si>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</si>
  <si>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</si>
  <si>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</si>
  <si>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</si>
  <si>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</si>
  <si>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</si>
  <si>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</si>
  <si>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</si>
  <si>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</si>
  <si>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</si>
  <si>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</si>
  <si>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</si>
  <si>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</si>
  <si>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</si>
  <si>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</si>
  <si>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</si>
  <si>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</si>
  <si>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</si>
  <si>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</si>
  <si>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</si>
  <si>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</si>
  <si>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</si>
  <si>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</si>
  <si>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</si>
  <si>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</si>
  <si>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</si>
  <si>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</si>
  <si>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</si>
  <si>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</si>
  <si>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</si>
  <si>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</si>
  <si>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</si>
  <si>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</si>
  <si>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</si>
  <si>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</si>
  <si>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</si>
  <si>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</si>
  <si>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</si>
  <si>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</si>
  <si>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</si>
  <si>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</si>
  <si>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</si>
  <si>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</si>
  <si>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</si>
  <si>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</si>
  <si>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</si>
  <si>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</si>
  <si>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</si>
  <si>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</si>
  <si>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</si>
  <si>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</si>
  <si>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</si>
  <si>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</si>
  <si>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</si>
  <si>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</si>
  <si>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</si>
  <si>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</si>
  <si>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</si>
  <si>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</si>
  <si>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</si>
  <si>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</si>
  <si>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</si>
  <si>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</si>
  <si>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</si>
  <si>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</si>
  <si>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</si>
  <si>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</si>
  <si>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</si>
  <si>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</si>
  <si>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</si>
  <si>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</si>
  <si>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</si>
  <si>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</si>
  <si>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</si>
  <si>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</si>
  <si>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</si>
  <si>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</si>
  <si>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</si>
  <si>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</si>
  <si>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</si>
  <si>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</si>
  <si>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</si>
  <si>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</si>
  <si>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</si>
  <si>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</si>
  <si>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</si>
  <si>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</si>
  <si>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</si>
  <si>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</si>
  <si>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</si>
  <si>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</si>
  <si>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</si>
  <si>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</si>
  <si>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</si>
  <si>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</si>
  <si>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</si>
  <si>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</si>
  <si>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</si>
  <si>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</si>
  <si>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</si>
  <si>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</si>
  <si>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</si>
  <si>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</si>
  <si>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</si>
  <si>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</si>
  <si>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</si>
  <si>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</si>
  <si>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</si>
  <si>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</si>
  <si>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</si>
  <si>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</si>
  <si>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</si>
  <si>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</si>
  <si>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</si>
  <si>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</si>
  <si>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</si>
  <si>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</si>
  <si>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</si>
  <si>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</si>
  <si>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</si>
  <si>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</si>
  <si>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</si>
  <si>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</si>
  <si>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</si>
  <si>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</si>
  <si>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</si>
  <si>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</si>
  <si>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</si>
  <si>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</si>
  <si>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</si>
  <si>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</si>
  <si>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</si>
  <si>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</si>
  <si>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</si>
  <si>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</si>
  <si>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</si>
  <si>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</si>
  <si>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</si>
  <si>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</si>
  <si>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</si>
  <si>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</si>
  <si>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</si>
  <si>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</si>
  <si>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</si>
  <si>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</si>
  <si>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</si>
  <si>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</si>
  <si>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</si>
  <si>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</si>
  <si>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</si>
  <si>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</si>
  <si>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</si>
  <si>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</si>
  <si>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</si>
  <si>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</si>
  <si>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</si>
  <si>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</si>
  <si>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</si>
  <si>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</si>
  <si>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</si>
  <si>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</si>
  <si>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</si>
  <si>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</si>
  <si>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</si>
  <si>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</si>
  <si>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</si>
  <si>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</si>
  <si>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</si>
  <si>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</si>
  <si>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</si>
  <si>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</si>
  <si>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</si>
  <si>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</si>
  <si>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1. Демографические показатели по Белоярскому району</t>
  </si>
  <si>
    <t>Промышленное производство</t>
  </si>
  <si>
    <t>Сельское хозяйство</t>
  </si>
  <si>
    <t>Транспорт</t>
  </si>
  <si>
    <t xml:space="preserve">Производство важнейших видов продукции в натуральном выражении </t>
  </si>
  <si>
    <t>Строительство</t>
  </si>
  <si>
    <t>ПРОГНОЗ</t>
  </si>
  <si>
    <t>социально-экономического развития  Белоярского района</t>
  </si>
  <si>
    <t>-</t>
  </si>
  <si>
    <t>Доходы консолидированного бюджета Белоярского района - всего</t>
  </si>
  <si>
    <t>Налоговые доходы консолидированного бюджета Белоярского района - всего</t>
  </si>
  <si>
    <t>Расходы консолидированного бюджета Белоярского района - всего</t>
  </si>
  <si>
    <t>Реализация основных профессиональных образовательных программ подготовка квалифицированных рабочих и служащих, программ подготовки специалистов среднего звена</t>
  </si>
  <si>
    <t>Реальные денежные доходы населения</t>
  </si>
  <si>
    <t>Среднее предпринимательство</t>
  </si>
  <si>
    <t>Число средних предприятий (на конец года)</t>
  </si>
  <si>
    <t>Оборот средних предприятий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</si>
  <si>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</si>
  <si>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</si>
  <si>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</si>
  <si>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налог на совокупный доход (ЕНВД, УСН, ЕСХН и патентная система налогооблажения)</t>
  </si>
  <si>
    <t>прочие налоги и сборы</t>
  </si>
  <si>
    <t>субсидии местным бюджетам</t>
  </si>
  <si>
    <t>субвенции местным бюджетам</t>
  </si>
  <si>
    <t>дотации местным бюджетам</t>
  </si>
  <si>
    <t>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</si>
  <si>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</si>
  <si>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</t>
  </si>
  <si>
    <t>млн.руб. в сопоставимых ценах</t>
  </si>
  <si>
    <t>Блоки и камни стеновые мелкие из бетона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</si>
  <si>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</si>
  <si>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тыс. куб.м.</t>
  </si>
  <si>
    <t>Среднесписочная численность работников  (без внешних совместителей)</t>
  </si>
  <si>
    <t>млн.руб. в сопостовимых ценах</t>
  </si>
  <si>
    <t>Объем отгруженных товаров собственного производства, выполненных работ и услуг собственными силами (C+D+E)</t>
  </si>
  <si>
    <t>Водка и ликеро-водочные изделия</t>
  </si>
  <si>
    <t>Пиво</t>
  </si>
  <si>
    <t>4. Малое и среднее предпринимательство, включая микропредприятия</t>
  </si>
  <si>
    <t>5. Инвестиции</t>
  </si>
  <si>
    <t>6. Консолидированный бюджет Белоярского района</t>
  </si>
  <si>
    <t>7. Денежные доходы и расходы населения</t>
  </si>
  <si>
    <t>8. Труд и занятость</t>
  </si>
  <si>
    <t>9. Развитие социальной сферы</t>
  </si>
  <si>
    <t>Индекс-дефлятор отгрузки (С+Д+Е)</t>
  </si>
  <si>
    <t>Объем муниципального долга</t>
  </si>
  <si>
    <t>_______________</t>
  </si>
  <si>
    <t xml:space="preserve">на 2017 год и плановый период 2018 и 2019 годов </t>
  </si>
  <si>
    <t xml:space="preserve">ПРИЛОЖЕНИЕ
к постановлению администрации
Белоярского района                                                                   от 02 ноября 2016 года № 1104
"   
</t>
  </si>
</sst>
</file>

<file path=xl/styles.xml><?xml version="1.0" encoding="utf-8"?>
<styleSheet xmlns="http://schemas.openxmlformats.org/spreadsheetml/2006/main">
  <numFmts count="30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.000"/>
    <numFmt numFmtId="179" formatCode="#,##0.0"/>
    <numFmt numFmtId="180" formatCode="#,##0.00&quot;р.&quot;"/>
    <numFmt numFmtId="181" formatCode="#,##0.0000"/>
    <numFmt numFmtId="182" formatCode="#,##0.00000"/>
    <numFmt numFmtId="183" formatCode="#,##0.00_р_."/>
    <numFmt numFmtId="184" formatCode="#,##0_р_."/>
    <numFmt numFmtId="185" formatCode="#,##0.0_р_."/>
  </numFmts>
  <fonts count="6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0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4"/>
      <color rgb="FFFF0000"/>
      <name val="Arial Cyr"/>
      <family val="0"/>
    </font>
    <font>
      <b/>
      <sz val="12"/>
      <color rgb="FFFF0000"/>
      <name val="Arial Cyr"/>
      <family val="0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Continuous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7" fillId="0" borderId="10" xfId="0" applyFont="1" applyFill="1" applyBorder="1" applyAlignment="1" applyProtection="1">
      <alignment horizontal="left" vertical="center" wrapText="1" shrinkToFit="1"/>
      <protection/>
    </xf>
    <xf numFmtId="0" fontId="58" fillId="0" borderId="10" xfId="0" applyFont="1" applyFill="1" applyBorder="1" applyAlignment="1" applyProtection="1">
      <alignment horizontal="left" vertical="center" wrapText="1" shrinkToFit="1"/>
      <protection/>
    </xf>
    <xf numFmtId="2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4" fontId="53" fillId="0" borderId="10" xfId="0" applyNumberFormat="1" applyFont="1" applyFill="1" applyBorder="1" applyAlignment="1">
      <alignment horizontal="center" vertical="center" wrapText="1" shrinkToFit="1"/>
    </xf>
    <xf numFmtId="0" fontId="59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75" fontId="6" fillId="0" borderId="10" xfId="0" applyNumberFormat="1" applyFont="1" applyFill="1" applyBorder="1" applyAlignment="1">
      <alignment horizontal="center" vertical="center" wrapText="1" shrinkToFit="1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8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 shrinkToFit="1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 shrinkToFit="1"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179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5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3"/>
  <sheetViews>
    <sheetView tabSelected="1" view="pageBreakPreview" zoomScale="70" zoomScaleNormal="70" zoomScaleSheetLayoutView="70" zoomScalePageLayoutView="0" workbookViewId="0" topLeftCell="A1">
      <pane ySplit="10" topLeftCell="A311" activePane="bottomLeft" state="frozen"/>
      <selection pane="topLeft" activeCell="A1" sqref="A1"/>
      <selection pane="bottomLeft" activeCell="B4" sqref="B4:L4"/>
    </sheetView>
  </sheetViews>
  <sheetFormatPr defaultColWidth="9.125" defaultRowHeight="12.75"/>
  <cols>
    <col min="1" max="1" width="9.125" style="13" customWidth="1"/>
    <col min="2" max="2" width="78.50390625" style="14" customWidth="1"/>
    <col min="3" max="3" width="43.50390625" style="13" customWidth="1"/>
    <col min="4" max="4" width="13.625" style="13" customWidth="1"/>
    <col min="5" max="5" width="15.50390625" style="13" customWidth="1"/>
    <col min="6" max="12" width="13.625" style="13" customWidth="1"/>
    <col min="13" max="13" width="79.375" style="13" customWidth="1"/>
    <col min="14" max="16384" width="9.125" style="13" customWidth="1"/>
  </cols>
  <sheetData>
    <row r="1" spans="9:12" ht="61.5" customHeight="1">
      <c r="I1" s="98" t="s">
        <v>372</v>
      </c>
      <c r="J1" s="98"/>
      <c r="K1" s="98"/>
      <c r="L1" s="98"/>
    </row>
    <row r="2" spans="2:12" ht="15.75" customHeight="1">
      <c r="B2" s="15"/>
      <c r="C2" s="15"/>
      <c r="D2" s="15"/>
      <c r="E2" s="15"/>
      <c r="F2" s="15"/>
      <c r="G2" s="15"/>
      <c r="H2" s="15"/>
      <c r="I2" s="15"/>
      <c r="J2" s="95"/>
      <c r="K2" s="95"/>
      <c r="L2" s="95"/>
    </row>
    <row r="3" spans="2:12" ht="18.75" customHeight="1">
      <c r="B3" s="30"/>
      <c r="C3" s="97" t="s">
        <v>331</v>
      </c>
      <c r="D3" s="97"/>
      <c r="E3" s="97"/>
      <c r="F3" s="97"/>
      <c r="G3" s="30"/>
      <c r="H3" s="30"/>
      <c r="I3" s="30"/>
      <c r="J3" s="96"/>
      <c r="K3" s="96"/>
      <c r="L3" s="96"/>
    </row>
    <row r="4" spans="2:12" ht="24.75" customHeight="1">
      <c r="B4" s="91" t="s">
        <v>332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2" ht="25.5" customHeight="1">
      <c r="B5" s="91" t="s">
        <v>371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2:12" ht="15.7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ht="18"/>
    <row r="8" spans="2:12" ht="15.75">
      <c r="B8" s="100" t="s">
        <v>267</v>
      </c>
      <c r="C8" s="90" t="s">
        <v>268</v>
      </c>
      <c r="D8" s="11" t="s">
        <v>269</v>
      </c>
      <c r="E8" s="12" t="s">
        <v>269</v>
      </c>
      <c r="F8" s="12" t="s">
        <v>270</v>
      </c>
      <c r="G8" s="12" t="s">
        <v>271</v>
      </c>
      <c r="H8" s="12"/>
      <c r="I8" s="12"/>
      <c r="J8" s="12"/>
      <c r="K8" s="12"/>
      <c r="L8" s="12"/>
    </row>
    <row r="9" spans="2:12" ht="15.75">
      <c r="B9" s="100"/>
      <c r="C9" s="90"/>
      <c r="D9" s="90">
        <v>2014</v>
      </c>
      <c r="E9" s="90">
        <v>2015</v>
      </c>
      <c r="F9" s="90">
        <v>2016</v>
      </c>
      <c r="G9" s="12">
        <v>2017</v>
      </c>
      <c r="H9" s="12"/>
      <c r="I9" s="12">
        <v>2018</v>
      </c>
      <c r="J9" s="12"/>
      <c r="K9" s="12">
        <v>2019</v>
      </c>
      <c r="L9" s="12"/>
    </row>
    <row r="10" spans="2:12" ht="15.75">
      <c r="B10" s="100"/>
      <c r="C10" s="90"/>
      <c r="D10" s="90"/>
      <c r="E10" s="90"/>
      <c r="F10" s="90"/>
      <c r="G10" s="11" t="s">
        <v>272</v>
      </c>
      <c r="H10" s="11" t="s">
        <v>273</v>
      </c>
      <c r="I10" s="11" t="s">
        <v>272</v>
      </c>
      <c r="J10" s="11" t="s">
        <v>273</v>
      </c>
      <c r="K10" s="11" t="s">
        <v>272</v>
      </c>
      <c r="L10" s="11" t="s">
        <v>273</v>
      </c>
    </row>
    <row r="11" spans="2:12" ht="15.75">
      <c r="B11" s="92" t="s">
        <v>325</v>
      </c>
      <c r="C11" s="93"/>
      <c r="D11" s="93"/>
      <c r="E11" s="93"/>
      <c r="F11" s="93"/>
      <c r="G11" s="93"/>
      <c r="H11" s="93"/>
      <c r="I11" s="93"/>
      <c r="J11" s="93"/>
      <c r="K11" s="93"/>
      <c r="L11" s="94"/>
    </row>
    <row r="12" spans="2:12" ht="18.75">
      <c r="B12" s="1" t="s">
        <v>274</v>
      </c>
      <c r="C12" s="4"/>
      <c r="D12" s="4"/>
      <c r="E12" s="3"/>
      <c r="F12" s="3"/>
      <c r="G12" s="3"/>
      <c r="H12" s="3"/>
      <c r="I12" s="3"/>
      <c r="J12" s="3"/>
      <c r="K12" s="3"/>
      <c r="L12" s="3"/>
    </row>
    <row r="13" spans="2:12" ht="18.75">
      <c r="B13" s="2" t="s">
        <v>275</v>
      </c>
      <c r="C13" s="4" t="s">
        <v>276</v>
      </c>
      <c r="D13" s="5">
        <v>29.78</v>
      </c>
      <c r="E13" s="8">
        <v>29.658</v>
      </c>
      <c r="F13" s="8">
        <v>29.622</v>
      </c>
      <c r="G13" s="8">
        <v>29.62</v>
      </c>
      <c r="H13" s="8">
        <v>29.62</v>
      </c>
      <c r="I13" s="8">
        <v>29.643</v>
      </c>
      <c r="J13" s="8">
        <v>29.643</v>
      </c>
      <c r="K13" s="8">
        <v>29.669</v>
      </c>
      <c r="L13" s="8">
        <v>29.669</v>
      </c>
    </row>
    <row r="14" spans="2:12" ht="18.75">
      <c r="B14" s="2" t="s">
        <v>278</v>
      </c>
      <c r="C14" s="4" t="s">
        <v>276</v>
      </c>
      <c r="D14" s="4">
        <v>20.268</v>
      </c>
      <c r="E14" s="8">
        <v>20.276</v>
      </c>
      <c r="F14" s="8">
        <v>20.292</v>
      </c>
      <c r="G14" s="8">
        <v>20.324</v>
      </c>
      <c r="H14" s="8">
        <v>20.324</v>
      </c>
      <c r="I14" s="8">
        <v>20.369</v>
      </c>
      <c r="J14" s="8">
        <v>20.369</v>
      </c>
      <c r="K14" s="8">
        <v>20.415</v>
      </c>
      <c r="L14" s="8">
        <v>20.415</v>
      </c>
    </row>
    <row r="15" spans="2:12" ht="18.75">
      <c r="B15" s="2" t="s">
        <v>279</v>
      </c>
      <c r="C15" s="4" t="s">
        <v>276</v>
      </c>
      <c r="D15" s="4">
        <v>9.511</v>
      </c>
      <c r="E15" s="8">
        <v>9.382</v>
      </c>
      <c r="F15" s="8">
        <v>9.33</v>
      </c>
      <c r="G15" s="8">
        <v>9.296</v>
      </c>
      <c r="H15" s="8">
        <v>9.296</v>
      </c>
      <c r="I15" s="8">
        <v>9.274</v>
      </c>
      <c r="J15" s="8">
        <v>9.274</v>
      </c>
      <c r="K15" s="8">
        <v>9.254</v>
      </c>
      <c r="L15" s="8">
        <v>9.254</v>
      </c>
    </row>
    <row r="16" spans="2:12" ht="31.5">
      <c r="B16" s="2" t="s">
        <v>280</v>
      </c>
      <c r="C16" s="4" t="s">
        <v>281</v>
      </c>
      <c r="D16" s="9">
        <f>433/D13</f>
        <v>14.539959704499664</v>
      </c>
      <c r="E16" s="3">
        <f>416/E13</f>
        <v>14.026569559646637</v>
      </c>
      <c r="F16" s="3">
        <f>415/F13</f>
        <v>14.009857538316117</v>
      </c>
      <c r="G16" s="3">
        <f>415/G13</f>
        <v>14.01080351114112</v>
      </c>
      <c r="H16" s="3">
        <f>415/H13</f>
        <v>14.01080351114112</v>
      </c>
      <c r="I16" s="3">
        <f>413/I13</f>
        <v>13.932462976082043</v>
      </c>
      <c r="J16" s="3">
        <f>413/J13</f>
        <v>13.932462976082043</v>
      </c>
      <c r="K16" s="3">
        <f>413/K13</f>
        <v>13.92025346321076</v>
      </c>
      <c r="L16" s="3">
        <f>413/L13</f>
        <v>13.92025346321076</v>
      </c>
    </row>
    <row r="17" spans="2:12" ht="31.5">
      <c r="B17" s="2" t="s">
        <v>282</v>
      </c>
      <c r="C17" s="4" t="s">
        <v>283</v>
      </c>
      <c r="D17" s="9">
        <f>184/D13</f>
        <v>6.178643384822028</v>
      </c>
      <c r="E17" s="3">
        <f>190/E13</f>
        <v>6.406365904646301</v>
      </c>
      <c r="F17" s="3">
        <f>185/F13</f>
        <v>6.245358179731281</v>
      </c>
      <c r="G17" s="3">
        <f>175/G13</f>
        <v>5.908170155300472</v>
      </c>
      <c r="H17" s="3">
        <f>175/H13</f>
        <v>5.908170155300472</v>
      </c>
      <c r="I17" s="3">
        <f>177/I13</f>
        <v>5.9710555611780185</v>
      </c>
      <c r="J17" s="3">
        <f>177/J13</f>
        <v>5.9710555611780185</v>
      </c>
      <c r="K17" s="3">
        <f>177/K13</f>
        <v>5.965822912804611</v>
      </c>
      <c r="L17" s="3">
        <f>177/L13</f>
        <v>5.965822912804611</v>
      </c>
    </row>
    <row r="18" spans="2:12" ht="18.75">
      <c r="B18" s="2" t="s">
        <v>284</v>
      </c>
      <c r="C18" s="4" t="s">
        <v>285</v>
      </c>
      <c r="D18" s="9">
        <f>227/D13</f>
        <v>7.622565480188046</v>
      </c>
      <c r="E18" s="9">
        <f>226/E13</f>
        <v>7.620203655000337</v>
      </c>
      <c r="F18" s="3">
        <f>230/F13</f>
        <v>7.764499358584835</v>
      </c>
      <c r="G18" s="3">
        <f>240/G13</f>
        <v>8.102633355840648</v>
      </c>
      <c r="H18" s="3">
        <f>240/H13</f>
        <v>8.102633355840648</v>
      </c>
      <c r="I18" s="3">
        <f>236/I13</f>
        <v>7.961407414904024</v>
      </c>
      <c r="J18" s="3">
        <f>236/J13</f>
        <v>7.961407414904024</v>
      </c>
      <c r="K18" s="3">
        <f>236/K13</f>
        <v>7.954430550406148</v>
      </c>
      <c r="L18" s="3">
        <f>236/L13</f>
        <v>7.954430550406148</v>
      </c>
    </row>
    <row r="19" spans="2:12" ht="18.75">
      <c r="B19" s="2" t="s">
        <v>231</v>
      </c>
      <c r="C19" s="4" t="s">
        <v>230</v>
      </c>
      <c r="D19" s="4">
        <v>1.622</v>
      </c>
      <c r="E19" s="8">
        <v>1.492</v>
      </c>
      <c r="F19" s="8">
        <v>1.52</v>
      </c>
      <c r="G19" s="8">
        <v>1.6</v>
      </c>
      <c r="H19" s="8">
        <v>1.6</v>
      </c>
      <c r="I19" s="8">
        <v>1.62</v>
      </c>
      <c r="J19" s="8">
        <v>1.62</v>
      </c>
      <c r="K19" s="8">
        <v>1.62</v>
      </c>
      <c r="L19" s="8">
        <v>1.62</v>
      </c>
    </row>
    <row r="20" spans="2:12" ht="18.75">
      <c r="B20" s="2" t="s">
        <v>229</v>
      </c>
      <c r="C20" s="4" t="s">
        <v>230</v>
      </c>
      <c r="D20" s="4">
        <v>2.044</v>
      </c>
      <c r="E20" s="8">
        <v>1.768</v>
      </c>
      <c r="F20" s="8">
        <v>1.773</v>
      </c>
      <c r="G20" s="8">
        <v>1.82</v>
      </c>
      <c r="H20" s="8">
        <v>1.82</v>
      </c>
      <c r="I20" s="8">
        <v>1.83</v>
      </c>
      <c r="J20" s="8">
        <v>1.83</v>
      </c>
      <c r="K20" s="8">
        <v>1.83</v>
      </c>
      <c r="L20" s="8">
        <v>1.83</v>
      </c>
    </row>
    <row r="21" spans="2:12" ht="18.75">
      <c r="B21" s="2" t="s">
        <v>286</v>
      </c>
      <c r="C21" s="4" t="s">
        <v>287</v>
      </c>
      <c r="D21" s="4">
        <v>-141</v>
      </c>
      <c r="E21" s="10">
        <v>-93</v>
      </c>
      <c r="F21" s="10">
        <v>-85</v>
      </c>
      <c r="G21" s="10">
        <v>-74</v>
      </c>
      <c r="H21" s="10">
        <v>-74</v>
      </c>
      <c r="I21" s="10">
        <v>-71</v>
      </c>
      <c r="J21" s="10">
        <v>-71</v>
      </c>
      <c r="K21" s="10">
        <v>-71</v>
      </c>
      <c r="L21" s="10">
        <v>-71</v>
      </c>
    </row>
    <row r="22" spans="2:12" ht="15.75">
      <c r="B22" s="92" t="s">
        <v>288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2:12" ht="18.75">
      <c r="B23" s="1" t="s">
        <v>326</v>
      </c>
      <c r="C23" s="4"/>
      <c r="D23" s="6"/>
      <c r="E23" s="7"/>
      <c r="F23" s="7"/>
      <c r="G23" s="7"/>
      <c r="H23" s="7"/>
      <c r="I23" s="7"/>
      <c r="J23" s="7"/>
      <c r="K23" s="7"/>
      <c r="L23" s="7"/>
    </row>
    <row r="24" spans="2:12" ht="37.5">
      <c r="B24" s="2" t="s">
        <v>359</v>
      </c>
      <c r="C24" s="4" t="s">
        <v>289</v>
      </c>
      <c r="D24" s="51">
        <v>16736.863</v>
      </c>
      <c r="E24" s="51">
        <v>21333.256</v>
      </c>
      <c r="F24" s="51">
        <v>22469.441</v>
      </c>
      <c r="G24" s="51">
        <v>24682.7329763305</v>
      </c>
      <c r="H24" s="51">
        <v>24763.5965995618</v>
      </c>
      <c r="I24" s="51">
        <v>26905.222629872573</v>
      </c>
      <c r="J24" s="51">
        <v>27044.61215092323</v>
      </c>
      <c r="K24" s="51">
        <v>27385.53014522743</v>
      </c>
      <c r="L24" s="51">
        <v>27592.08258928272</v>
      </c>
    </row>
    <row r="25" spans="2:12" ht="18.75">
      <c r="B25" s="2"/>
      <c r="C25" s="4" t="s">
        <v>358</v>
      </c>
      <c r="D25" s="51">
        <v>16736.863</v>
      </c>
      <c r="E25" s="51">
        <v>19332.513639955872</v>
      </c>
      <c r="F25" s="51">
        <v>21652.81922411121</v>
      </c>
      <c r="G25" s="51">
        <v>23211.12535200517</v>
      </c>
      <c r="H25" s="51">
        <v>23557.440700193187</v>
      </c>
      <c r="I25" s="51">
        <v>25698.597663251367</v>
      </c>
      <c r="J25" s="51">
        <v>25747.776748454784</v>
      </c>
      <c r="K25" s="51">
        <v>26438.702936319733</v>
      </c>
      <c r="L25" s="51">
        <v>26589.956133766882</v>
      </c>
    </row>
    <row r="26" spans="2:12" ht="18.75">
      <c r="B26" s="2" t="s">
        <v>368</v>
      </c>
      <c r="C26" s="4" t="s">
        <v>277</v>
      </c>
      <c r="D26" s="40">
        <v>108.2</v>
      </c>
      <c r="E26" s="40">
        <v>125.05091419519393</v>
      </c>
      <c r="F26" s="40">
        <v>111.73932255031195</v>
      </c>
      <c r="G26" s="40">
        <v>106.97591614364947</v>
      </c>
      <c r="H26" s="40">
        <v>108.62589129676425</v>
      </c>
      <c r="I26" s="40">
        <v>110.4109782928696</v>
      </c>
      <c r="J26" s="40">
        <v>109.1070041860583</v>
      </c>
      <c r="K26" s="40">
        <v>102.74818205655792</v>
      </c>
      <c r="L26" s="40">
        <v>103.2018086889721</v>
      </c>
    </row>
    <row r="27" spans="2:12" ht="31.5">
      <c r="B27" s="2" t="s">
        <v>290</v>
      </c>
      <c r="C27" s="4" t="s">
        <v>77</v>
      </c>
      <c r="D27" s="40">
        <v>107.1</v>
      </c>
      <c r="E27" s="41">
        <v>115.15672748688715</v>
      </c>
      <c r="F27" s="41">
        <v>94.26035892280832</v>
      </c>
      <c r="G27" s="41">
        <v>102.68688089222162</v>
      </c>
      <c r="H27" s="41">
        <v>101.45842114046917</v>
      </c>
      <c r="I27" s="41">
        <v>98.72589672639026</v>
      </c>
      <c r="J27" s="41">
        <v>100.09546595287553</v>
      </c>
      <c r="K27" s="41">
        <v>99.06275825673646</v>
      </c>
      <c r="L27" s="41">
        <v>98.85904597289377</v>
      </c>
    </row>
    <row r="28" spans="2:12" ht="18.75">
      <c r="B28" s="1" t="s">
        <v>291</v>
      </c>
      <c r="C28" s="4"/>
      <c r="D28" s="6"/>
      <c r="E28" s="7"/>
      <c r="F28" s="7"/>
      <c r="G28" s="7"/>
      <c r="H28" s="7"/>
      <c r="I28" s="7"/>
      <c r="J28" s="7"/>
      <c r="K28" s="7"/>
      <c r="L28" s="7"/>
    </row>
    <row r="29" spans="2:12" ht="56.25">
      <c r="B29" s="52" t="s">
        <v>292</v>
      </c>
      <c r="C29" s="4" t="s">
        <v>289</v>
      </c>
      <c r="D29" s="51">
        <v>14138.671</v>
      </c>
      <c r="E29" s="3">
        <v>18690.725000000002</v>
      </c>
      <c r="F29" s="3">
        <v>20100.297</v>
      </c>
      <c r="G29" s="3">
        <v>22287.5</v>
      </c>
      <c r="H29" s="3">
        <v>22287.5</v>
      </c>
      <c r="I29" s="3">
        <v>24445.5</v>
      </c>
      <c r="J29" s="3">
        <v>24445.5</v>
      </c>
      <c r="K29" s="3">
        <v>24852.6</v>
      </c>
      <c r="L29" s="3">
        <v>24852.6</v>
      </c>
    </row>
    <row r="30" spans="2:12" ht="40.5" customHeight="1">
      <c r="B30" s="52"/>
      <c r="C30" s="4" t="s">
        <v>353</v>
      </c>
      <c r="D30" s="51">
        <v>14138.671</v>
      </c>
      <c r="E30" s="3">
        <v>16976.071901206815</v>
      </c>
      <c r="F30" s="3">
        <v>19672.718892389275</v>
      </c>
      <c r="G30" s="3">
        <v>21343.968200236843</v>
      </c>
      <c r="H30" s="3">
        <v>21597.559901625795</v>
      </c>
      <c r="I30" s="3">
        <v>23888.377746237813</v>
      </c>
      <c r="J30" s="3">
        <v>23783.891621458057</v>
      </c>
      <c r="K30" s="3">
        <v>24656.040388036075</v>
      </c>
      <c r="L30" s="3">
        <v>24598.142025588317</v>
      </c>
    </row>
    <row r="31" spans="2:12" ht="40.5" customHeight="1">
      <c r="B31" s="2" t="s">
        <v>232</v>
      </c>
      <c r="C31" s="4" t="s">
        <v>277</v>
      </c>
      <c r="D31" s="40">
        <v>104.6</v>
      </c>
      <c r="E31" s="41">
        <v>115.4</v>
      </c>
      <c r="F31" s="41">
        <v>92.80025008682371</v>
      </c>
      <c r="G31" s="41">
        <v>102.19934271871574</v>
      </c>
      <c r="H31" s="41">
        <v>100.99935043630421</v>
      </c>
      <c r="I31" s="41">
        <v>98</v>
      </c>
      <c r="J31" s="41">
        <v>99.59999999999998</v>
      </c>
      <c r="K31" s="41">
        <v>98.5</v>
      </c>
      <c r="L31" s="41">
        <v>98.3</v>
      </c>
    </row>
    <row r="32" spans="2:12" ht="37.5">
      <c r="B32" s="2" t="s">
        <v>293</v>
      </c>
      <c r="C32" s="4" t="s">
        <v>77</v>
      </c>
      <c r="D32" s="4">
        <v>112.5</v>
      </c>
      <c r="E32" s="41">
        <v>132.67880137527348</v>
      </c>
      <c r="F32" s="41">
        <v>115.88498804008222</v>
      </c>
      <c r="G32" s="41">
        <v>108.49526350165111</v>
      </c>
      <c r="H32" s="41">
        <v>109.78431613731428</v>
      </c>
      <c r="I32" s="41">
        <v>111.92097702793961</v>
      </c>
      <c r="J32" s="41">
        <v>110.12304968612534</v>
      </c>
      <c r="K32" s="41">
        <v>103.2135402828648</v>
      </c>
      <c r="L32" s="41">
        <v>103.42353731294183</v>
      </c>
    </row>
    <row r="33" spans="2:12" ht="56.25">
      <c r="B33" s="2" t="s">
        <v>294</v>
      </c>
      <c r="C33" s="4" t="s">
        <v>289</v>
      </c>
      <c r="D33" s="51">
        <v>14134.539</v>
      </c>
      <c r="E33" s="3">
        <v>18685.163</v>
      </c>
      <c r="F33" s="3">
        <v>20099.6</v>
      </c>
      <c r="G33" s="3">
        <v>22287.5</v>
      </c>
      <c r="H33" s="3">
        <v>22287.5</v>
      </c>
      <c r="I33" s="3">
        <v>24445.5</v>
      </c>
      <c r="J33" s="3">
        <v>24445.5</v>
      </c>
      <c r="K33" s="3">
        <v>24852.6</v>
      </c>
      <c r="L33" s="3">
        <v>24852.6</v>
      </c>
    </row>
    <row r="34" spans="2:12" ht="18.75">
      <c r="B34" s="2"/>
      <c r="C34" s="4" t="s">
        <v>353</v>
      </c>
      <c r="D34" s="51">
        <v>14134.539</v>
      </c>
      <c r="E34" s="3">
        <v>16971.08356039964</v>
      </c>
      <c r="F34" s="3">
        <v>19672.1632371825</v>
      </c>
      <c r="G34" s="3">
        <v>21343.968200236843</v>
      </c>
      <c r="H34" s="3">
        <v>21597.559901625795</v>
      </c>
      <c r="I34" s="3">
        <v>23888.377746237813</v>
      </c>
      <c r="J34" s="3">
        <v>23783.891621458057</v>
      </c>
      <c r="K34" s="3">
        <v>24656.040388036075</v>
      </c>
      <c r="L34" s="3">
        <v>24598.142025588317</v>
      </c>
    </row>
    <row r="35" spans="2:12" ht="37.5">
      <c r="B35" s="2" t="s">
        <v>233</v>
      </c>
      <c r="C35" s="4" t="s">
        <v>277</v>
      </c>
      <c r="D35" s="4">
        <v>106.7</v>
      </c>
      <c r="E35" s="41">
        <v>110.1</v>
      </c>
      <c r="F35" s="41">
        <v>92.8</v>
      </c>
      <c r="G35" s="41">
        <v>102.2</v>
      </c>
      <c r="H35" s="41">
        <v>101</v>
      </c>
      <c r="I35" s="41">
        <v>98</v>
      </c>
      <c r="J35" s="41">
        <v>99.6</v>
      </c>
      <c r="K35" s="41">
        <v>98.5</v>
      </c>
      <c r="L35" s="41">
        <v>98.3</v>
      </c>
    </row>
    <row r="36" spans="2:12" ht="37.5">
      <c r="B36" s="2" t="s">
        <v>295</v>
      </c>
      <c r="C36" s="4" t="s">
        <v>77</v>
      </c>
      <c r="D36" s="4">
        <v>112.5</v>
      </c>
      <c r="E36" s="41">
        <v>120.06817880936644</v>
      </c>
      <c r="F36" s="41">
        <v>115.91577619171923</v>
      </c>
      <c r="G36" s="41">
        <v>108.49832803285432</v>
      </c>
      <c r="H36" s="41">
        <v>109.78741707878922</v>
      </c>
      <c r="I36" s="41">
        <v>111.92097702793961</v>
      </c>
      <c r="J36" s="41">
        <v>110.12304968612533</v>
      </c>
      <c r="K36" s="41">
        <v>103.2135402828648</v>
      </c>
      <c r="L36" s="41">
        <v>103.42353731294183</v>
      </c>
    </row>
    <row r="37" spans="2:12" ht="75">
      <c r="B37" s="2" t="s">
        <v>296</v>
      </c>
      <c r="C37" s="4" t="s">
        <v>289</v>
      </c>
      <c r="D37" s="51">
        <v>4.132</v>
      </c>
      <c r="E37" s="3">
        <v>5.562</v>
      </c>
      <c r="F37" s="3">
        <v>0.697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2:12" ht="18.75">
      <c r="B38" s="2"/>
      <c r="C38" s="4" t="s">
        <v>353</v>
      </c>
      <c r="D38" s="51">
        <v>4.132</v>
      </c>
      <c r="E38" s="3">
        <v>4.988340807174888</v>
      </c>
      <c r="F38" s="3">
        <v>0.5556552067762829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2:12" ht="37.5">
      <c r="B39" s="2" t="s">
        <v>234</v>
      </c>
      <c r="C39" s="4" t="s">
        <v>277</v>
      </c>
      <c r="D39" s="4">
        <v>105.3</v>
      </c>
      <c r="E39" s="39">
        <v>111.5</v>
      </c>
      <c r="F39" s="39">
        <v>112.5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</row>
    <row r="40" spans="2:12" ht="37.5">
      <c r="B40" s="2" t="s">
        <v>297</v>
      </c>
      <c r="C40" s="4" t="s">
        <v>77</v>
      </c>
      <c r="D40" s="4" t="s">
        <v>333</v>
      </c>
      <c r="E40" s="41">
        <v>120.72460811168655</v>
      </c>
      <c r="F40" s="41">
        <v>11.139078668744254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</row>
    <row r="41" spans="2:12" ht="18.75">
      <c r="B41" s="1" t="s">
        <v>298</v>
      </c>
      <c r="C41" s="4"/>
      <c r="D41" s="6"/>
      <c r="E41" s="7"/>
      <c r="F41" s="7"/>
      <c r="G41" s="7"/>
      <c r="H41" s="7"/>
      <c r="I41" s="7"/>
      <c r="J41" s="7"/>
      <c r="K41" s="7"/>
      <c r="L41" s="7"/>
    </row>
    <row r="42" spans="2:12" ht="56.25">
      <c r="B42" s="2" t="s">
        <v>299</v>
      </c>
      <c r="C42" s="4" t="s">
        <v>289</v>
      </c>
      <c r="D42" s="51">
        <v>1410.455</v>
      </c>
      <c r="E42" s="3">
        <v>1317.1239999999998</v>
      </c>
      <c r="F42" s="3">
        <v>1217.996</v>
      </c>
      <c r="G42" s="3">
        <v>1227.0111491945001</v>
      </c>
      <c r="H42" s="3">
        <v>1281.5042740418</v>
      </c>
      <c r="I42" s="3">
        <v>1236.2672747495828</v>
      </c>
      <c r="J42" s="3">
        <v>1348.6176829381939</v>
      </c>
      <c r="K42" s="3">
        <v>1247.1421866716337</v>
      </c>
      <c r="L42" s="3">
        <v>1421.050007346529</v>
      </c>
    </row>
    <row r="43" spans="2:12" ht="18.75">
      <c r="B43" s="2"/>
      <c r="C43" s="4" t="s">
        <v>353</v>
      </c>
      <c r="D43" s="51">
        <v>1410.455</v>
      </c>
      <c r="E43" s="3">
        <v>1159.4735564721086</v>
      </c>
      <c r="F43" s="3">
        <v>1014.830337427708</v>
      </c>
      <c r="G43" s="3">
        <v>948.2201172002244</v>
      </c>
      <c r="H43" s="3">
        <v>1014.8814741533455</v>
      </c>
      <c r="I43" s="3">
        <v>902.3101268602704</v>
      </c>
      <c r="J43" s="3">
        <v>1022.6657998803373</v>
      </c>
      <c r="K43" s="3">
        <v>875.6606679205248</v>
      </c>
      <c r="L43" s="3">
        <v>1044.006245772363</v>
      </c>
    </row>
    <row r="44" spans="2:12" ht="37.5">
      <c r="B44" s="2" t="s">
        <v>235</v>
      </c>
      <c r="C44" s="4" t="s">
        <v>277</v>
      </c>
      <c r="D44" s="40">
        <v>108.8</v>
      </c>
      <c r="E44" s="41">
        <v>117.9</v>
      </c>
      <c r="F44" s="41">
        <v>105.65416096229583</v>
      </c>
      <c r="G44" s="41">
        <v>107.81692057625794</v>
      </c>
      <c r="H44" s="41">
        <v>105.20885971885846</v>
      </c>
      <c r="I44" s="41">
        <v>105.88079599600782</v>
      </c>
      <c r="J44" s="41">
        <v>104.43603695702687</v>
      </c>
      <c r="K44" s="41">
        <v>103.94978267485857</v>
      </c>
      <c r="L44" s="41">
        <v>103.21697976480483</v>
      </c>
    </row>
    <row r="45" spans="2:12" ht="37.5">
      <c r="B45" s="2" t="s">
        <v>300</v>
      </c>
      <c r="C45" s="4" t="s">
        <v>77</v>
      </c>
      <c r="D45" s="31">
        <v>77.4</v>
      </c>
      <c r="E45" s="42">
        <v>79.77246335449209</v>
      </c>
      <c r="F45" s="42">
        <v>87.52509548518711</v>
      </c>
      <c r="G45" s="42">
        <v>93.43631957275534</v>
      </c>
      <c r="H45" s="42">
        <v>100.00503894333383</v>
      </c>
      <c r="I45" s="42">
        <v>95.15829821502724</v>
      </c>
      <c r="J45" s="42">
        <v>100.76701821101679</v>
      </c>
      <c r="K45" s="42">
        <v>97.04652999601406</v>
      </c>
      <c r="L45" s="42">
        <v>102.08674680374787</v>
      </c>
    </row>
    <row r="46" spans="2:12" ht="75">
      <c r="B46" s="2" t="s">
        <v>301</v>
      </c>
      <c r="C46" s="4" t="s">
        <v>289</v>
      </c>
      <c r="D46" s="51">
        <v>88.609</v>
      </c>
      <c r="E46" s="3">
        <v>98.445</v>
      </c>
      <c r="F46" s="3">
        <v>99.513</v>
      </c>
      <c r="G46" s="3">
        <v>102.32623251000001</v>
      </c>
      <c r="H46" s="3">
        <v>102.56367052799999</v>
      </c>
      <c r="I46" s="3">
        <v>105.34669824123021</v>
      </c>
      <c r="J46" s="3">
        <v>105.6526831569623</v>
      </c>
      <c r="K46" s="3">
        <v>109.82730401082621</v>
      </c>
      <c r="L46" s="3">
        <v>110.41170261708452</v>
      </c>
    </row>
    <row r="47" spans="2:12" ht="18.75">
      <c r="B47" s="2"/>
      <c r="C47" s="4" t="s">
        <v>353</v>
      </c>
      <c r="D47" s="51">
        <v>88.609</v>
      </c>
      <c r="E47" s="3">
        <v>82.51886001676446</v>
      </c>
      <c r="F47" s="3">
        <v>78.39669374610037</v>
      </c>
      <c r="G47" s="3">
        <v>75.33922269000246</v>
      </c>
      <c r="H47" s="3">
        <v>76.51517309619396</v>
      </c>
      <c r="I47" s="3">
        <v>73.38040290006239</v>
      </c>
      <c r="J47" s="3">
        <v>75.13789998046246</v>
      </c>
      <c r="K47" s="3">
        <v>72.71997927396183</v>
      </c>
      <c r="L47" s="3">
        <v>75.21303788044293</v>
      </c>
    </row>
    <row r="48" spans="2:12" ht="37.5">
      <c r="B48" s="2" t="s">
        <v>236</v>
      </c>
      <c r="C48" s="4" t="s">
        <v>277</v>
      </c>
      <c r="D48" s="40">
        <v>111</v>
      </c>
      <c r="E48" s="41">
        <v>119.3</v>
      </c>
      <c r="F48" s="41">
        <v>106.4</v>
      </c>
      <c r="G48" s="41">
        <v>107</v>
      </c>
      <c r="H48" s="41">
        <v>105.6</v>
      </c>
      <c r="I48" s="41">
        <v>105.7</v>
      </c>
      <c r="J48" s="41">
        <v>104.9</v>
      </c>
      <c r="K48" s="41">
        <v>105.2</v>
      </c>
      <c r="L48" s="41">
        <v>104.4</v>
      </c>
    </row>
    <row r="49" spans="2:12" ht="37.5">
      <c r="B49" s="2" t="s">
        <v>302</v>
      </c>
      <c r="C49" s="4" t="s">
        <v>77</v>
      </c>
      <c r="D49" s="40">
        <v>89.73059656482164</v>
      </c>
      <c r="E49" s="41">
        <v>93.12695100583966</v>
      </c>
      <c r="F49" s="41">
        <v>95.00457680846944</v>
      </c>
      <c r="G49" s="41">
        <v>96.1</v>
      </c>
      <c r="H49" s="41">
        <v>97.6</v>
      </c>
      <c r="I49" s="41">
        <v>97.4</v>
      </c>
      <c r="J49" s="41">
        <v>98.2</v>
      </c>
      <c r="K49" s="41">
        <v>99.1</v>
      </c>
      <c r="L49" s="41">
        <v>100.1</v>
      </c>
    </row>
    <row r="50" spans="2:12" ht="56.25">
      <c r="B50" s="2" t="s">
        <v>303</v>
      </c>
      <c r="C50" s="4" t="s">
        <v>289</v>
      </c>
      <c r="D50" s="4" t="s">
        <v>333</v>
      </c>
      <c r="E50" s="39" t="s">
        <v>333</v>
      </c>
      <c r="F50" s="39" t="s">
        <v>333</v>
      </c>
      <c r="G50" s="39" t="s">
        <v>333</v>
      </c>
      <c r="H50" s="39" t="s">
        <v>333</v>
      </c>
      <c r="I50" s="39" t="s">
        <v>333</v>
      </c>
      <c r="J50" s="39" t="s">
        <v>333</v>
      </c>
      <c r="K50" s="39" t="s">
        <v>333</v>
      </c>
      <c r="L50" s="39" t="s">
        <v>333</v>
      </c>
    </row>
    <row r="51" spans="2:12" ht="18.75">
      <c r="B51" s="2"/>
      <c r="C51" s="4" t="s">
        <v>353</v>
      </c>
      <c r="D51" s="4" t="s">
        <v>333</v>
      </c>
      <c r="E51" s="39" t="s">
        <v>333</v>
      </c>
      <c r="F51" s="39" t="s">
        <v>333</v>
      </c>
      <c r="G51" s="39" t="s">
        <v>333</v>
      </c>
      <c r="H51" s="39" t="s">
        <v>333</v>
      </c>
      <c r="I51" s="39" t="s">
        <v>333</v>
      </c>
      <c r="J51" s="39" t="s">
        <v>333</v>
      </c>
      <c r="K51" s="39" t="s">
        <v>333</v>
      </c>
      <c r="L51" s="39" t="s">
        <v>333</v>
      </c>
    </row>
    <row r="52" spans="2:12" ht="37.5">
      <c r="B52" s="2" t="s">
        <v>237</v>
      </c>
      <c r="C52" s="4" t="s">
        <v>277</v>
      </c>
      <c r="D52" s="4" t="s">
        <v>333</v>
      </c>
      <c r="E52" s="39" t="s">
        <v>333</v>
      </c>
      <c r="F52" s="39" t="s">
        <v>333</v>
      </c>
      <c r="G52" s="39" t="s">
        <v>333</v>
      </c>
      <c r="H52" s="39" t="s">
        <v>333</v>
      </c>
      <c r="I52" s="39" t="s">
        <v>333</v>
      </c>
      <c r="J52" s="39" t="s">
        <v>333</v>
      </c>
      <c r="K52" s="39" t="s">
        <v>333</v>
      </c>
      <c r="L52" s="39" t="s">
        <v>333</v>
      </c>
    </row>
    <row r="53" spans="2:12" ht="37.5">
      <c r="B53" s="2" t="s">
        <v>304</v>
      </c>
      <c r="C53" s="4" t="s">
        <v>277</v>
      </c>
      <c r="D53" s="4" t="s">
        <v>333</v>
      </c>
      <c r="E53" s="39" t="s">
        <v>333</v>
      </c>
      <c r="F53" s="39" t="s">
        <v>333</v>
      </c>
      <c r="G53" s="39" t="s">
        <v>333</v>
      </c>
      <c r="H53" s="39" t="s">
        <v>333</v>
      </c>
      <c r="I53" s="39" t="s">
        <v>333</v>
      </c>
      <c r="J53" s="39" t="s">
        <v>333</v>
      </c>
      <c r="K53" s="39" t="s">
        <v>333</v>
      </c>
      <c r="L53" s="39" t="s">
        <v>333</v>
      </c>
    </row>
    <row r="54" spans="2:12" ht="75">
      <c r="B54" s="53" t="s">
        <v>305</v>
      </c>
      <c r="C54" s="4" t="s">
        <v>289</v>
      </c>
      <c r="D54" s="51">
        <v>0.533</v>
      </c>
      <c r="E54" s="3">
        <v>0.243</v>
      </c>
      <c r="F54" s="3">
        <v>0.314</v>
      </c>
      <c r="G54" s="3">
        <v>0.34489006400000005</v>
      </c>
      <c r="H54" s="3">
        <v>0.34582704</v>
      </c>
      <c r="I54" s="3">
        <v>0.37685792403216006</v>
      </c>
      <c r="J54" s="3">
        <v>0.38233323399647995</v>
      </c>
      <c r="K54" s="3">
        <v>0.40525190746043915</v>
      </c>
      <c r="L54" s="3">
        <v>0.42544857046102896</v>
      </c>
    </row>
    <row r="55" spans="2:12" ht="18.75">
      <c r="B55" s="2"/>
      <c r="C55" s="4" t="s">
        <v>353</v>
      </c>
      <c r="D55" s="51">
        <v>0.533</v>
      </c>
      <c r="E55" s="3">
        <v>0.20216306156405991</v>
      </c>
      <c r="F55" s="3">
        <v>0.23748298290727582</v>
      </c>
      <c r="G55" s="3">
        <v>0.23843291483890494</v>
      </c>
      <c r="H55" s="3">
        <v>0.2514944788988051</v>
      </c>
      <c r="I55" s="3">
        <v>0.24463217062471646</v>
      </c>
      <c r="J55" s="3">
        <v>0.2668356421116322</v>
      </c>
      <c r="K55" s="3">
        <v>0.2524604000847074</v>
      </c>
      <c r="L55" s="3">
        <v>0.28578097270155806</v>
      </c>
    </row>
    <row r="56" spans="2:12" ht="37.5">
      <c r="B56" s="2" t="s">
        <v>238</v>
      </c>
      <c r="C56" s="4" t="s">
        <v>277</v>
      </c>
      <c r="D56" s="40">
        <v>106.1</v>
      </c>
      <c r="E56" s="41">
        <v>120.2</v>
      </c>
      <c r="F56" s="41">
        <v>110</v>
      </c>
      <c r="G56" s="41">
        <v>109.4</v>
      </c>
      <c r="H56" s="41">
        <v>104</v>
      </c>
      <c r="I56" s="41">
        <v>106.5</v>
      </c>
      <c r="J56" s="41">
        <v>104.2</v>
      </c>
      <c r="K56" s="41">
        <v>104.2</v>
      </c>
      <c r="L56" s="41">
        <v>103.9</v>
      </c>
    </row>
    <row r="57" spans="2:12" ht="37.5">
      <c r="B57" s="2" t="s">
        <v>306</v>
      </c>
      <c r="C57" s="4" t="s">
        <v>77</v>
      </c>
      <c r="D57" s="40">
        <v>160.49721011885225</v>
      </c>
      <c r="E57" s="41">
        <v>37.92927984316321</v>
      </c>
      <c r="F57" s="41">
        <v>117.47100635989527</v>
      </c>
      <c r="G57" s="41">
        <v>100.4</v>
      </c>
      <c r="H57" s="41">
        <v>105.9</v>
      </c>
      <c r="I57" s="41">
        <v>102.6</v>
      </c>
      <c r="J57" s="41">
        <v>106.1</v>
      </c>
      <c r="K57" s="41">
        <v>103.2</v>
      </c>
      <c r="L57" s="41">
        <v>107.1</v>
      </c>
    </row>
    <row r="58" spans="2:12" ht="56.25">
      <c r="B58" s="2" t="s">
        <v>307</v>
      </c>
      <c r="C58" s="4" t="s">
        <v>289</v>
      </c>
      <c r="D58" s="51">
        <v>0.41</v>
      </c>
      <c r="E58" s="3">
        <v>0.247</v>
      </c>
      <c r="F58" s="3">
        <v>0.381</v>
      </c>
      <c r="G58" s="3">
        <v>0.38900862</v>
      </c>
      <c r="H58" s="3">
        <v>0.3959534879999999</v>
      </c>
      <c r="I58" s="3">
        <v>0.40071933549648003</v>
      </c>
      <c r="J58" s="3">
        <v>0.41757571607270394</v>
      </c>
      <c r="K58" s="3">
        <v>0.4185048624831558</v>
      </c>
      <c r="L58" s="3">
        <v>0.4382866364384779</v>
      </c>
    </row>
    <row r="59" spans="2:12" ht="18.75">
      <c r="B59" s="2"/>
      <c r="C59" s="4" t="s">
        <v>353</v>
      </c>
      <c r="D59" s="51">
        <v>0.41</v>
      </c>
      <c r="E59" s="3">
        <v>0.21183533447684388</v>
      </c>
      <c r="F59" s="3">
        <v>0.3150994672255202</v>
      </c>
      <c r="G59" s="3">
        <v>0.31541456669274565</v>
      </c>
      <c r="H59" s="3">
        <v>0.3179378832262876</v>
      </c>
      <c r="I59" s="3">
        <v>0.31667622495951664</v>
      </c>
      <c r="J59" s="3">
        <v>0.3230248893579082</v>
      </c>
      <c r="K59" s="3">
        <v>0.32047633965903083</v>
      </c>
      <c r="L59" s="3">
        <v>0.33045446181314003</v>
      </c>
    </row>
    <row r="60" spans="2:12" ht="37.5">
      <c r="B60" s="2" t="s">
        <v>239</v>
      </c>
      <c r="C60" s="4" t="s">
        <v>277</v>
      </c>
      <c r="D60" s="40">
        <v>118.6</v>
      </c>
      <c r="E60" s="41">
        <v>116.6</v>
      </c>
      <c r="F60" s="41">
        <v>103.7</v>
      </c>
      <c r="G60" s="41">
        <v>102</v>
      </c>
      <c r="H60" s="41">
        <v>103.1</v>
      </c>
      <c r="I60" s="41">
        <v>102.6</v>
      </c>
      <c r="J60" s="41">
        <v>103.8</v>
      </c>
      <c r="K60" s="41">
        <v>103.2</v>
      </c>
      <c r="L60" s="41">
        <v>102.6</v>
      </c>
    </row>
    <row r="61" spans="2:12" ht="37.5">
      <c r="B61" s="2" t="s">
        <v>308</v>
      </c>
      <c r="C61" s="4" t="s">
        <v>277</v>
      </c>
      <c r="D61" s="40">
        <v>76.14533730527222</v>
      </c>
      <c r="E61" s="41">
        <v>51.66715475044973</v>
      </c>
      <c r="F61" s="41">
        <v>148.74735983196624</v>
      </c>
      <c r="G61" s="41">
        <v>100.1</v>
      </c>
      <c r="H61" s="41">
        <v>100.8</v>
      </c>
      <c r="I61" s="41">
        <v>100.4</v>
      </c>
      <c r="J61" s="41">
        <v>101.6</v>
      </c>
      <c r="K61" s="41">
        <v>101.2</v>
      </c>
      <c r="L61" s="41">
        <v>102.3</v>
      </c>
    </row>
    <row r="62" spans="2:12" ht="75">
      <c r="B62" s="2" t="s">
        <v>309</v>
      </c>
      <c r="C62" s="4" t="s">
        <v>289</v>
      </c>
      <c r="D62" s="51">
        <v>3.121</v>
      </c>
      <c r="E62" s="3">
        <v>2.959</v>
      </c>
      <c r="F62" s="3">
        <v>2.381</v>
      </c>
      <c r="G62" s="3">
        <v>2.4956558644999998</v>
      </c>
      <c r="H62" s="3">
        <v>2.4987833079999993</v>
      </c>
      <c r="I62" s="3">
        <v>2.5631034598939766</v>
      </c>
      <c r="J62" s="3">
        <v>2.6196744444410394</v>
      </c>
      <c r="K62" s="3">
        <v>2.671627823489347</v>
      </c>
      <c r="L62" s="3">
        <v>2.754949193403086</v>
      </c>
    </row>
    <row r="63" spans="2:12" ht="18.75">
      <c r="B63" s="2"/>
      <c r="C63" s="4" t="s">
        <v>353</v>
      </c>
      <c r="D63" s="51">
        <v>3.121</v>
      </c>
      <c r="E63" s="3">
        <v>2.2281626506024095</v>
      </c>
      <c r="F63" s="3">
        <v>1.6108910033665658</v>
      </c>
      <c r="G63" s="3">
        <v>1.5794786288009177</v>
      </c>
      <c r="H63" s="3">
        <v>1.6318325864103311</v>
      </c>
      <c r="I63" s="3">
        <v>1.5810581074297183</v>
      </c>
      <c r="J63" s="3">
        <v>1.6481509122744344</v>
      </c>
      <c r="K63" s="3">
        <v>1.5984497466114451</v>
      </c>
      <c r="L63" s="3">
        <v>1.684410232344472</v>
      </c>
    </row>
    <row r="64" spans="2:12" ht="56.25">
      <c r="B64" s="2" t="s">
        <v>240</v>
      </c>
      <c r="C64" s="4" t="s">
        <v>277</v>
      </c>
      <c r="D64" s="40">
        <v>108.8</v>
      </c>
      <c r="E64" s="41">
        <v>132.8</v>
      </c>
      <c r="F64" s="41">
        <v>111.3</v>
      </c>
      <c r="G64" s="41">
        <v>106.9</v>
      </c>
      <c r="H64" s="41">
        <v>103.6</v>
      </c>
      <c r="I64" s="41">
        <v>102.6</v>
      </c>
      <c r="J64" s="41">
        <v>103.8</v>
      </c>
      <c r="K64" s="41">
        <v>103.1</v>
      </c>
      <c r="L64" s="41">
        <v>102.9</v>
      </c>
    </row>
    <row r="65" spans="2:12" ht="56.25">
      <c r="B65" s="2" t="s">
        <v>310</v>
      </c>
      <c r="C65" s="4" t="s">
        <v>77</v>
      </c>
      <c r="D65" s="40">
        <v>97.04215752606862</v>
      </c>
      <c r="E65" s="41">
        <v>71.39258733106087</v>
      </c>
      <c r="F65" s="41">
        <v>72.29683178339978</v>
      </c>
      <c r="G65" s="41">
        <v>98.05</v>
      </c>
      <c r="H65" s="41">
        <v>101.3</v>
      </c>
      <c r="I65" s="41">
        <v>100.1</v>
      </c>
      <c r="J65" s="41">
        <v>101</v>
      </c>
      <c r="K65" s="41">
        <v>101.1</v>
      </c>
      <c r="L65" s="41">
        <v>102.2</v>
      </c>
    </row>
    <row r="66" spans="2:12" ht="56.25">
      <c r="B66" s="2" t="s">
        <v>311</v>
      </c>
      <c r="C66" s="4" t="s">
        <v>289</v>
      </c>
      <c r="D66" s="4" t="s">
        <v>333</v>
      </c>
      <c r="E66" s="39" t="s">
        <v>333</v>
      </c>
      <c r="F66" s="39" t="s">
        <v>333</v>
      </c>
      <c r="G66" s="39" t="s">
        <v>333</v>
      </c>
      <c r="H66" s="39" t="s">
        <v>333</v>
      </c>
      <c r="I66" s="39" t="s">
        <v>333</v>
      </c>
      <c r="J66" s="39" t="s">
        <v>333</v>
      </c>
      <c r="K66" s="39" t="s">
        <v>333</v>
      </c>
      <c r="L66" s="39" t="s">
        <v>333</v>
      </c>
    </row>
    <row r="67" spans="2:12" ht="18.75">
      <c r="B67" s="2"/>
      <c r="C67" s="4" t="s">
        <v>353</v>
      </c>
      <c r="D67" s="4" t="s">
        <v>333</v>
      </c>
      <c r="E67" s="39" t="s">
        <v>333</v>
      </c>
      <c r="F67" s="39" t="s">
        <v>333</v>
      </c>
      <c r="G67" s="39" t="s">
        <v>333</v>
      </c>
      <c r="H67" s="39" t="s">
        <v>333</v>
      </c>
      <c r="I67" s="39" t="s">
        <v>333</v>
      </c>
      <c r="J67" s="39" t="s">
        <v>333</v>
      </c>
      <c r="K67" s="39" t="s">
        <v>333</v>
      </c>
      <c r="L67" s="39" t="s">
        <v>333</v>
      </c>
    </row>
    <row r="68" spans="2:12" ht="37.5">
      <c r="B68" s="2" t="s">
        <v>241</v>
      </c>
      <c r="C68" s="4" t="s">
        <v>277</v>
      </c>
      <c r="D68" s="4" t="s">
        <v>333</v>
      </c>
      <c r="E68" s="39" t="s">
        <v>333</v>
      </c>
      <c r="F68" s="39" t="s">
        <v>333</v>
      </c>
      <c r="G68" s="39" t="s">
        <v>333</v>
      </c>
      <c r="H68" s="39" t="s">
        <v>333</v>
      </c>
      <c r="I68" s="39" t="s">
        <v>333</v>
      </c>
      <c r="J68" s="39" t="s">
        <v>333</v>
      </c>
      <c r="K68" s="39" t="s">
        <v>333</v>
      </c>
      <c r="L68" s="39" t="s">
        <v>333</v>
      </c>
    </row>
    <row r="69" spans="2:12" ht="37.5">
      <c r="B69" s="2" t="s">
        <v>312</v>
      </c>
      <c r="C69" s="4" t="s">
        <v>77</v>
      </c>
      <c r="D69" s="4" t="s">
        <v>333</v>
      </c>
      <c r="E69" s="39" t="s">
        <v>333</v>
      </c>
      <c r="F69" s="39" t="s">
        <v>333</v>
      </c>
      <c r="G69" s="39" t="s">
        <v>333</v>
      </c>
      <c r="H69" s="39" t="s">
        <v>333</v>
      </c>
      <c r="I69" s="39" t="s">
        <v>333</v>
      </c>
      <c r="J69" s="39" t="s">
        <v>333</v>
      </c>
      <c r="K69" s="39" t="s">
        <v>333</v>
      </c>
      <c r="L69" s="39" t="s">
        <v>333</v>
      </c>
    </row>
    <row r="70" spans="2:12" ht="56.25">
      <c r="B70" s="2" t="s">
        <v>313</v>
      </c>
      <c r="C70" s="4" t="s">
        <v>289</v>
      </c>
      <c r="D70" s="51">
        <v>1.451</v>
      </c>
      <c r="E70" s="3">
        <v>1.061</v>
      </c>
      <c r="F70" s="3">
        <v>1.169</v>
      </c>
      <c r="G70" s="3">
        <v>1.24809454</v>
      </c>
      <c r="H70" s="3">
        <v>1.2488656124000002</v>
      </c>
      <c r="I70" s="3">
        <v>1.3087219803750403</v>
      </c>
      <c r="J70" s="3">
        <v>1.322345118436779</v>
      </c>
      <c r="K70" s="3">
        <v>1.3816832307809488</v>
      </c>
      <c r="L70" s="3">
        <v>1.4068191692927572</v>
      </c>
    </row>
    <row r="71" spans="2:12" ht="18.75">
      <c r="B71" s="2"/>
      <c r="C71" s="4" t="s">
        <v>353</v>
      </c>
      <c r="D71" s="51">
        <v>1.451</v>
      </c>
      <c r="E71" s="3">
        <v>0.8976311336717427</v>
      </c>
      <c r="F71" s="3">
        <v>0.9455083097967278</v>
      </c>
      <c r="G71" s="3">
        <v>0.9568544095142886</v>
      </c>
      <c r="H71" s="3">
        <v>0.9912709119908896</v>
      </c>
      <c r="I71" s="3">
        <v>0.9798189153426315</v>
      </c>
      <c r="J71" s="3">
        <v>1.022000310262607</v>
      </c>
      <c r="K71" s="3">
        <v>1.0092134828029105</v>
      </c>
      <c r="L71" s="3">
        <v>1.0649243232936365</v>
      </c>
    </row>
    <row r="72" spans="2:12" ht="37.5">
      <c r="B72" s="2" t="s">
        <v>242</v>
      </c>
      <c r="C72" s="4" t="s">
        <v>277</v>
      </c>
      <c r="D72" s="40">
        <v>106.9</v>
      </c>
      <c r="E72" s="41">
        <v>118.2</v>
      </c>
      <c r="F72" s="41">
        <v>104.6</v>
      </c>
      <c r="G72" s="41">
        <v>105.5</v>
      </c>
      <c r="H72" s="41">
        <v>101.9</v>
      </c>
      <c r="I72" s="41">
        <v>102.4</v>
      </c>
      <c r="J72" s="41">
        <v>102.7</v>
      </c>
      <c r="K72" s="41">
        <v>102.5</v>
      </c>
      <c r="L72" s="41">
        <v>102.1</v>
      </c>
    </row>
    <row r="73" spans="2:12" ht="37.5">
      <c r="B73" s="2" t="s">
        <v>314</v>
      </c>
      <c r="C73" s="4" t="s">
        <v>77</v>
      </c>
      <c r="D73" s="40">
        <v>125.56367358983168</v>
      </c>
      <c r="E73" s="41">
        <v>61.862931335061525</v>
      </c>
      <c r="F73" s="41">
        <v>105.33372499337723</v>
      </c>
      <c r="G73" s="41">
        <v>101.2</v>
      </c>
      <c r="H73" s="41">
        <v>104.84</v>
      </c>
      <c r="I73" s="41">
        <v>102.4</v>
      </c>
      <c r="J73" s="41">
        <v>103.1</v>
      </c>
      <c r="K73" s="41">
        <v>103</v>
      </c>
      <c r="L73" s="41">
        <v>104.2</v>
      </c>
    </row>
    <row r="74" spans="2:12" ht="56.25">
      <c r="B74" s="52" t="s">
        <v>315</v>
      </c>
      <c r="C74" s="4" t="s">
        <v>289</v>
      </c>
      <c r="D74" s="4" t="s">
        <v>333</v>
      </c>
      <c r="E74" s="39" t="s">
        <v>333</v>
      </c>
      <c r="F74" s="39" t="s">
        <v>333</v>
      </c>
      <c r="G74" s="39" t="s">
        <v>333</v>
      </c>
      <c r="H74" s="39" t="s">
        <v>333</v>
      </c>
      <c r="I74" s="39" t="s">
        <v>333</v>
      </c>
      <c r="J74" s="39" t="s">
        <v>333</v>
      </c>
      <c r="K74" s="39" t="s">
        <v>333</v>
      </c>
      <c r="L74" s="39" t="s">
        <v>333</v>
      </c>
    </row>
    <row r="75" spans="2:12" ht="18.75">
      <c r="B75" s="52"/>
      <c r="C75" s="4" t="s">
        <v>353</v>
      </c>
      <c r="D75" s="4" t="s">
        <v>333</v>
      </c>
      <c r="E75" s="39" t="s">
        <v>333</v>
      </c>
      <c r="F75" s="39" t="s">
        <v>333</v>
      </c>
      <c r="G75" s="39" t="s">
        <v>333</v>
      </c>
      <c r="H75" s="39" t="s">
        <v>333</v>
      </c>
      <c r="I75" s="39" t="s">
        <v>333</v>
      </c>
      <c r="J75" s="39" t="s">
        <v>333</v>
      </c>
      <c r="K75" s="39" t="s">
        <v>333</v>
      </c>
      <c r="L75" s="39" t="s">
        <v>333</v>
      </c>
    </row>
    <row r="76" spans="2:12" ht="37.5">
      <c r="B76" s="2" t="s">
        <v>243</v>
      </c>
      <c r="C76" s="4" t="s">
        <v>277</v>
      </c>
      <c r="D76" s="4" t="s">
        <v>333</v>
      </c>
      <c r="E76" s="39" t="s">
        <v>333</v>
      </c>
      <c r="F76" s="39" t="s">
        <v>333</v>
      </c>
      <c r="G76" s="39" t="s">
        <v>333</v>
      </c>
      <c r="H76" s="39" t="s">
        <v>333</v>
      </c>
      <c r="I76" s="39" t="s">
        <v>333</v>
      </c>
      <c r="J76" s="39" t="s">
        <v>333</v>
      </c>
      <c r="K76" s="39" t="s">
        <v>333</v>
      </c>
      <c r="L76" s="39" t="s">
        <v>333</v>
      </c>
    </row>
    <row r="77" spans="2:12" ht="37.5">
      <c r="B77" s="2" t="s">
        <v>316</v>
      </c>
      <c r="C77" s="4" t="s">
        <v>277</v>
      </c>
      <c r="D77" s="4" t="s">
        <v>333</v>
      </c>
      <c r="E77" s="39" t="s">
        <v>333</v>
      </c>
      <c r="F77" s="39" t="s">
        <v>333</v>
      </c>
      <c r="G77" s="39" t="s">
        <v>333</v>
      </c>
      <c r="H77" s="39" t="s">
        <v>333</v>
      </c>
      <c r="I77" s="39" t="s">
        <v>333</v>
      </c>
      <c r="J77" s="39" t="s">
        <v>333</v>
      </c>
      <c r="K77" s="39" t="s">
        <v>333</v>
      </c>
      <c r="L77" s="39" t="s">
        <v>333</v>
      </c>
    </row>
    <row r="78" spans="2:12" ht="75">
      <c r="B78" s="2" t="s">
        <v>317</v>
      </c>
      <c r="C78" s="4" t="s">
        <v>289</v>
      </c>
      <c r="D78" s="51">
        <v>10.047</v>
      </c>
      <c r="E78" s="3">
        <v>4.752</v>
      </c>
      <c r="F78" s="3">
        <v>10.225</v>
      </c>
      <c r="G78" s="3">
        <v>10.9216497</v>
      </c>
      <c r="H78" s="3">
        <v>10.921238655</v>
      </c>
      <c r="I78" s="3">
        <v>11.737420481042099</v>
      </c>
      <c r="J78" s="3">
        <v>11.86553263406592</v>
      </c>
      <c r="K78" s="3">
        <v>12.700921853489884</v>
      </c>
      <c r="L78" s="3">
        <v>12.953174817434938</v>
      </c>
    </row>
    <row r="79" spans="2:12" ht="18.75">
      <c r="B79" s="2"/>
      <c r="C79" s="4" t="s">
        <v>353</v>
      </c>
      <c r="D79" s="51">
        <v>10.047</v>
      </c>
      <c r="E79" s="3">
        <v>4.569230769230769</v>
      </c>
      <c r="F79" s="3">
        <v>9.453587278106507</v>
      </c>
      <c r="G79" s="3">
        <v>9.47249445266272</v>
      </c>
      <c r="H79" s="3">
        <v>9.625642566568045</v>
      </c>
      <c r="I79" s="3">
        <v>9.57669189164201</v>
      </c>
      <c r="J79" s="3">
        <v>9.85665798816568</v>
      </c>
      <c r="K79" s="3">
        <v>9.739495653799924</v>
      </c>
      <c r="L79" s="3">
        <v>10.112931095857986</v>
      </c>
    </row>
    <row r="80" spans="2:12" ht="37.5">
      <c r="B80" s="2" t="s">
        <v>244</v>
      </c>
      <c r="C80" s="4" t="s">
        <v>277</v>
      </c>
      <c r="D80" s="40">
        <v>100.6</v>
      </c>
      <c r="E80" s="41">
        <v>104</v>
      </c>
      <c r="F80" s="41">
        <v>104</v>
      </c>
      <c r="G80" s="41">
        <v>106.6</v>
      </c>
      <c r="H80" s="41">
        <v>104.9</v>
      </c>
      <c r="I80" s="41">
        <v>106.3</v>
      </c>
      <c r="J80" s="41">
        <v>106.1</v>
      </c>
      <c r="K80" s="41">
        <v>106.4</v>
      </c>
      <c r="L80" s="41">
        <v>106.4</v>
      </c>
    </row>
    <row r="81" spans="2:12" ht="37.5">
      <c r="B81" s="2" t="s">
        <v>318</v>
      </c>
      <c r="C81" s="4" t="s">
        <v>77</v>
      </c>
      <c r="D81" s="40">
        <v>146.6746590511272</v>
      </c>
      <c r="E81" s="41">
        <v>45.47855846751039</v>
      </c>
      <c r="F81" s="41">
        <v>206.89669127169125</v>
      </c>
      <c r="G81" s="41">
        <v>100.2</v>
      </c>
      <c r="H81" s="41">
        <v>101.82</v>
      </c>
      <c r="I81" s="41">
        <v>101.1</v>
      </c>
      <c r="J81" s="41">
        <v>102.4</v>
      </c>
      <c r="K81" s="41">
        <v>101.7</v>
      </c>
      <c r="L81" s="41">
        <v>102.6</v>
      </c>
    </row>
    <row r="82" spans="2:12" ht="75">
      <c r="B82" s="2" t="s">
        <v>319</v>
      </c>
      <c r="C82" s="4" t="s">
        <v>289</v>
      </c>
      <c r="D82" s="4" t="s">
        <v>333</v>
      </c>
      <c r="E82" s="39" t="s">
        <v>333</v>
      </c>
      <c r="F82" s="39" t="s">
        <v>333</v>
      </c>
      <c r="G82" s="39" t="s">
        <v>333</v>
      </c>
      <c r="H82" s="39" t="s">
        <v>333</v>
      </c>
      <c r="I82" s="39" t="s">
        <v>333</v>
      </c>
      <c r="J82" s="39" t="s">
        <v>333</v>
      </c>
      <c r="K82" s="39" t="s">
        <v>333</v>
      </c>
      <c r="L82" s="39" t="s">
        <v>333</v>
      </c>
    </row>
    <row r="83" spans="2:12" ht="18.75">
      <c r="B83" s="2"/>
      <c r="C83" s="4" t="s">
        <v>353</v>
      </c>
      <c r="D83" s="4" t="s">
        <v>333</v>
      </c>
      <c r="E83" s="39" t="s">
        <v>333</v>
      </c>
      <c r="F83" s="39" t="s">
        <v>333</v>
      </c>
      <c r="G83" s="39" t="s">
        <v>333</v>
      </c>
      <c r="H83" s="39" t="s">
        <v>333</v>
      </c>
      <c r="I83" s="39" t="s">
        <v>333</v>
      </c>
      <c r="J83" s="39" t="s">
        <v>333</v>
      </c>
      <c r="K83" s="39" t="s">
        <v>333</v>
      </c>
      <c r="L83" s="39" t="s">
        <v>333</v>
      </c>
    </row>
    <row r="84" spans="2:12" ht="56.25">
      <c r="B84" s="2" t="s">
        <v>245</v>
      </c>
      <c r="C84" s="4" t="s">
        <v>277</v>
      </c>
      <c r="D84" s="4" t="s">
        <v>333</v>
      </c>
      <c r="E84" s="39" t="s">
        <v>333</v>
      </c>
      <c r="F84" s="39" t="s">
        <v>333</v>
      </c>
      <c r="G84" s="39" t="s">
        <v>333</v>
      </c>
      <c r="H84" s="39" t="s">
        <v>333</v>
      </c>
      <c r="I84" s="39" t="s">
        <v>333</v>
      </c>
      <c r="J84" s="39" t="s">
        <v>333</v>
      </c>
      <c r="K84" s="39" t="s">
        <v>333</v>
      </c>
      <c r="L84" s="39" t="s">
        <v>333</v>
      </c>
    </row>
    <row r="85" spans="2:12" ht="37.5">
      <c r="B85" s="2" t="s">
        <v>320</v>
      </c>
      <c r="C85" s="4" t="s">
        <v>77</v>
      </c>
      <c r="D85" s="4" t="s">
        <v>333</v>
      </c>
      <c r="E85" s="39" t="s">
        <v>333</v>
      </c>
      <c r="F85" s="39" t="s">
        <v>333</v>
      </c>
      <c r="G85" s="39" t="s">
        <v>333</v>
      </c>
      <c r="H85" s="39" t="s">
        <v>333</v>
      </c>
      <c r="I85" s="39" t="s">
        <v>333</v>
      </c>
      <c r="J85" s="39" t="s">
        <v>333</v>
      </c>
      <c r="K85" s="39" t="s">
        <v>333</v>
      </c>
      <c r="L85" s="39" t="s">
        <v>333</v>
      </c>
    </row>
    <row r="86" spans="2:12" ht="75">
      <c r="B86" s="2" t="s">
        <v>10</v>
      </c>
      <c r="C86" s="4" t="s">
        <v>289</v>
      </c>
      <c r="D86" s="51">
        <v>1295.043</v>
      </c>
      <c r="E86" s="3">
        <v>1198.176</v>
      </c>
      <c r="F86" s="3">
        <v>1063.7</v>
      </c>
      <c r="G86" s="3">
        <v>1063.7</v>
      </c>
      <c r="H86" s="3">
        <v>1117.923</v>
      </c>
      <c r="I86" s="3">
        <v>1063.7</v>
      </c>
      <c r="J86" s="3">
        <v>1174.911</v>
      </c>
      <c r="K86" s="3">
        <v>1063.7</v>
      </c>
      <c r="L86" s="3">
        <v>1234.818</v>
      </c>
    </row>
    <row r="87" spans="2:12" ht="18.75">
      <c r="B87" s="2"/>
      <c r="C87" s="4" t="s">
        <v>353</v>
      </c>
      <c r="D87" s="51">
        <v>1295.043</v>
      </c>
      <c r="E87" s="3">
        <v>1068.8456735057982</v>
      </c>
      <c r="F87" s="3">
        <v>890.1359513835308</v>
      </c>
      <c r="G87" s="3">
        <v>824.9638103647179</v>
      </c>
      <c r="H87" s="3">
        <v>889.2693710798297</v>
      </c>
      <c r="I87" s="3">
        <v>779.0026537910462</v>
      </c>
      <c r="J87" s="3">
        <v>895.2120391076819</v>
      </c>
      <c r="K87" s="3">
        <v>750.4842522071737</v>
      </c>
      <c r="L87" s="3">
        <v>912.5679889658618</v>
      </c>
    </row>
    <row r="88" spans="2:12" ht="56.25">
      <c r="B88" s="2" t="s">
        <v>246</v>
      </c>
      <c r="C88" s="4" t="s">
        <v>277</v>
      </c>
      <c r="D88" s="40">
        <v>98.9</v>
      </c>
      <c r="E88" s="41">
        <v>112.1</v>
      </c>
      <c r="F88" s="41">
        <v>106.6</v>
      </c>
      <c r="G88" s="41">
        <v>107.9</v>
      </c>
      <c r="H88" s="41">
        <v>105.2</v>
      </c>
      <c r="I88" s="41">
        <v>105.9</v>
      </c>
      <c r="J88" s="41">
        <v>104.4</v>
      </c>
      <c r="K88" s="41">
        <v>103.8</v>
      </c>
      <c r="L88" s="41">
        <v>103.1</v>
      </c>
    </row>
    <row r="89" spans="2:12" ht="37.5">
      <c r="B89" s="2" t="s">
        <v>11</v>
      </c>
      <c r="C89" s="4" t="s">
        <v>77</v>
      </c>
      <c r="D89" s="40">
        <v>80.18216485783668</v>
      </c>
      <c r="E89" s="41">
        <v>82.5336049463839</v>
      </c>
      <c r="F89" s="41">
        <v>83.28011923965579</v>
      </c>
      <c r="G89" s="41">
        <v>92.67840593141797</v>
      </c>
      <c r="H89" s="41">
        <v>99.90264629775326</v>
      </c>
      <c r="I89" s="41">
        <v>94.42870632672332</v>
      </c>
      <c r="J89" s="41">
        <v>100.66826410771756</v>
      </c>
      <c r="K89" s="41">
        <v>96.33911368015416</v>
      </c>
      <c r="L89" s="41">
        <v>101.938752954605</v>
      </c>
    </row>
    <row r="90" spans="2:12" ht="75">
      <c r="B90" s="2" t="s">
        <v>12</v>
      </c>
      <c r="C90" s="4" t="s">
        <v>289</v>
      </c>
      <c r="D90" s="4">
        <v>11.195</v>
      </c>
      <c r="E90" s="3">
        <v>22.741</v>
      </c>
      <c r="F90" s="3">
        <v>40.313</v>
      </c>
      <c r="G90" s="3">
        <v>45.585617896</v>
      </c>
      <c r="H90" s="3">
        <v>45.606935410400006</v>
      </c>
      <c r="I90" s="3">
        <v>50.8337533275128</v>
      </c>
      <c r="J90" s="3">
        <v>51.44653863421844</v>
      </c>
      <c r="K90" s="3">
        <v>56.036892983103705</v>
      </c>
      <c r="L90" s="3">
        <v>57.84162634241427</v>
      </c>
    </row>
    <row r="91" spans="2:12" ht="18.75">
      <c r="B91" s="2"/>
      <c r="C91" s="4" t="s">
        <v>353</v>
      </c>
      <c r="D91" s="4">
        <v>11.195</v>
      </c>
      <c r="E91" s="3">
        <v>20.28635147190009</v>
      </c>
      <c r="F91" s="3">
        <v>33.73512325667414</v>
      </c>
      <c r="G91" s="3">
        <v>35.3544091729945</v>
      </c>
      <c r="H91" s="3">
        <v>36.278751550227376</v>
      </c>
      <c r="I91" s="3">
        <v>37.22819285916321</v>
      </c>
      <c r="J91" s="3">
        <v>39.19919105002068</v>
      </c>
      <c r="K91" s="3">
        <v>39.53634081643133</v>
      </c>
      <c r="L91" s="3">
        <v>42.74671784004755</v>
      </c>
    </row>
    <row r="92" spans="2:12" ht="56.25">
      <c r="B92" s="2" t="s">
        <v>247</v>
      </c>
      <c r="C92" s="4" t="s">
        <v>277</v>
      </c>
      <c r="D92" s="4">
        <v>98.9</v>
      </c>
      <c r="E92" s="39">
        <v>112.1</v>
      </c>
      <c r="F92" s="39">
        <v>106.6</v>
      </c>
      <c r="G92" s="39">
        <v>107.9</v>
      </c>
      <c r="H92" s="39">
        <v>105.2</v>
      </c>
      <c r="I92" s="39">
        <v>105.9</v>
      </c>
      <c r="J92" s="39">
        <v>104.4</v>
      </c>
      <c r="K92" s="41">
        <v>103.8</v>
      </c>
      <c r="L92" s="39">
        <v>103.1</v>
      </c>
    </row>
    <row r="93" spans="2:12" ht="37.5">
      <c r="B93" s="2" t="s">
        <v>13</v>
      </c>
      <c r="C93" s="4" t="s">
        <v>77</v>
      </c>
      <c r="D93" s="4" t="s">
        <v>333</v>
      </c>
      <c r="E93" s="39">
        <v>181.20903503260465</v>
      </c>
      <c r="F93" s="41">
        <v>166.29467996452095</v>
      </c>
      <c r="G93" s="39">
        <v>104.8</v>
      </c>
      <c r="H93" s="39">
        <v>107.54</v>
      </c>
      <c r="I93" s="39">
        <v>105.3</v>
      </c>
      <c r="J93" s="39">
        <v>108.05</v>
      </c>
      <c r="K93" s="39">
        <v>106.2</v>
      </c>
      <c r="L93" s="39">
        <v>109.05</v>
      </c>
    </row>
    <row r="94" spans="2:12" ht="56.25">
      <c r="B94" s="2" t="s">
        <v>14</v>
      </c>
      <c r="C94" s="4" t="s">
        <v>289</v>
      </c>
      <c r="D94" s="4" t="s">
        <v>333</v>
      </c>
      <c r="E94" s="39" t="s">
        <v>333</v>
      </c>
      <c r="F94" s="39" t="s">
        <v>333</v>
      </c>
      <c r="G94" s="39" t="s">
        <v>333</v>
      </c>
      <c r="H94" s="39" t="s">
        <v>333</v>
      </c>
      <c r="I94" s="39" t="s">
        <v>333</v>
      </c>
      <c r="J94" s="39" t="s">
        <v>333</v>
      </c>
      <c r="K94" s="39" t="s">
        <v>333</v>
      </c>
      <c r="L94" s="39" t="s">
        <v>333</v>
      </c>
    </row>
    <row r="95" spans="2:12" ht="18.75">
      <c r="B95" s="2"/>
      <c r="C95" s="4" t="s">
        <v>353</v>
      </c>
      <c r="D95" s="4" t="s">
        <v>333</v>
      </c>
      <c r="E95" s="39" t="s">
        <v>333</v>
      </c>
      <c r="F95" s="39" t="s">
        <v>333</v>
      </c>
      <c r="G95" s="39" t="s">
        <v>333</v>
      </c>
      <c r="H95" s="39" t="s">
        <v>333</v>
      </c>
      <c r="I95" s="39" t="s">
        <v>333</v>
      </c>
      <c r="J95" s="39" t="s">
        <v>333</v>
      </c>
      <c r="K95" s="39" t="s">
        <v>333</v>
      </c>
      <c r="L95" s="39" t="s">
        <v>333</v>
      </c>
    </row>
    <row r="96" spans="2:12" ht="37.5">
      <c r="B96" s="2" t="s">
        <v>248</v>
      </c>
      <c r="C96" s="4" t="s">
        <v>277</v>
      </c>
      <c r="D96" s="4" t="s">
        <v>333</v>
      </c>
      <c r="E96" s="39" t="s">
        <v>333</v>
      </c>
      <c r="F96" s="39" t="s">
        <v>333</v>
      </c>
      <c r="G96" s="39" t="s">
        <v>333</v>
      </c>
      <c r="H96" s="39" t="s">
        <v>333</v>
      </c>
      <c r="I96" s="39" t="s">
        <v>333</v>
      </c>
      <c r="J96" s="39" t="s">
        <v>333</v>
      </c>
      <c r="K96" s="39" t="s">
        <v>333</v>
      </c>
      <c r="L96" s="39" t="s">
        <v>333</v>
      </c>
    </row>
    <row r="97" spans="2:12" ht="37.5">
      <c r="B97" s="2" t="s">
        <v>15</v>
      </c>
      <c r="C97" s="4" t="s">
        <v>77</v>
      </c>
      <c r="D97" s="4" t="s">
        <v>333</v>
      </c>
      <c r="E97" s="39" t="s">
        <v>333</v>
      </c>
      <c r="F97" s="39" t="s">
        <v>333</v>
      </c>
      <c r="G97" s="39" t="s">
        <v>333</v>
      </c>
      <c r="H97" s="39" t="s">
        <v>333</v>
      </c>
      <c r="I97" s="39" t="s">
        <v>333</v>
      </c>
      <c r="J97" s="39" t="s">
        <v>333</v>
      </c>
      <c r="K97" s="39" t="s">
        <v>333</v>
      </c>
      <c r="L97" s="39" t="s">
        <v>333</v>
      </c>
    </row>
    <row r="98" spans="2:12" ht="56.25">
      <c r="B98" s="2" t="s">
        <v>16</v>
      </c>
      <c r="C98" s="4" t="s">
        <v>289</v>
      </c>
      <c r="D98" s="4" t="s">
        <v>333</v>
      </c>
      <c r="E98" s="39" t="s">
        <v>333</v>
      </c>
      <c r="F98" s="39" t="s">
        <v>333</v>
      </c>
      <c r="G98" s="39" t="s">
        <v>333</v>
      </c>
      <c r="H98" s="39" t="s">
        <v>333</v>
      </c>
      <c r="I98" s="39" t="s">
        <v>333</v>
      </c>
      <c r="J98" s="39" t="s">
        <v>333</v>
      </c>
      <c r="K98" s="39" t="s">
        <v>333</v>
      </c>
      <c r="L98" s="39" t="s">
        <v>333</v>
      </c>
    </row>
    <row r="99" spans="2:12" ht="18.75">
      <c r="B99" s="2"/>
      <c r="C99" s="4" t="s">
        <v>353</v>
      </c>
      <c r="D99" s="4" t="s">
        <v>333</v>
      </c>
      <c r="E99" s="39" t="s">
        <v>333</v>
      </c>
      <c r="F99" s="39" t="s">
        <v>333</v>
      </c>
      <c r="G99" s="39" t="s">
        <v>333</v>
      </c>
      <c r="H99" s="39" t="s">
        <v>333</v>
      </c>
      <c r="I99" s="39" t="s">
        <v>333</v>
      </c>
      <c r="J99" s="39" t="s">
        <v>333</v>
      </c>
      <c r="K99" s="39" t="s">
        <v>333</v>
      </c>
      <c r="L99" s="39" t="s">
        <v>333</v>
      </c>
    </row>
    <row r="100" spans="2:12" ht="37.5">
      <c r="B100" s="2" t="s">
        <v>249</v>
      </c>
      <c r="C100" s="4" t="s">
        <v>277</v>
      </c>
      <c r="D100" s="4" t="s">
        <v>333</v>
      </c>
      <c r="E100" s="39" t="s">
        <v>333</v>
      </c>
      <c r="F100" s="39" t="s">
        <v>333</v>
      </c>
      <c r="G100" s="39" t="s">
        <v>333</v>
      </c>
      <c r="H100" s="39" t="s">
        <v>333</v>
      </c>
      <c r="I100" s="39" t="s">
        <v>333</v>
      </c>
      <c r="J100" s="39" t="s">
        <v>333</v>
      </c>
      <c r="K100" s="39" t="s">
        <v>333</v>
      </c>
      <c r="L100" s="39" t="s">
        <v>333</v>
      </c>
    </row>
    <row r="101" spans="2:12" ht="31.5">
      <c r="B101" s="2" t="s">
        <v>17</v>
      </c>
      <c r="C101" s="4" t="s">
        <v>77</v>
      </c>
      <c r="D101" s="4" t="s">
        <v>333</v>
      </c>
      <c r="E101" s="39" t="s">
        <v>333</v>
      </c>
      <c r="F101" s="39" t="s">
        <v>333</v>
      </c>
      <c r="G101" s="39" t="s">
        <v>333</v>
      </c>
      <c r="H101" s="39" t="s">
        <v>333</v>
      </c>
      <c r="I101" s="39" t="s">
        <v>333</v>
      </c>
      <c r="J101" s="39" t="s">
        <v>333</v>
      </c>
      <c r="K101" s="39" t="s">
        <v>333</v>
      </c>
      <c r="L101" s="39" t="s">
        <v>333</v>
      </c>
    </row>
    <row r="102" spans="2:12" ht="37.5">
      <c r="B102" s="1" t="s">
        <v>18</v>
      </c>
      <c r="C102" s="4"/>
      <c r="D102" s="4"/>
      <c r="E102" s="3"/>
      <c r="F102" s="3"/>
      <c r="G102" s="3"/>
      <c r="H102" s="3"/>
      <c r="I102" s="3"/>
      <c r="J102" s="3"/>
      <c r="K102" s="3"/>
      <c r="L102" s="3"/>
    </row>
    <row r="103" spans="2:12" ht="56.25">
      <c r="B103" s="2" t="s">
        <v>19</v>
      </c>
      <c r="C103" s="4" t="s">
        <v>289</v>
      </c>
      <c r="D103" s="54">
        <v>1187.737</v>
      </c>
      <c r="E103" s="8">
        <v>1325.407</v>
      </c>
      <c r="F103" s="8">
        <v>1151.148</v>
      </c>
      <c r="G103" s="8">
        <v>1168.2218271359998</v>
      </c>
      <c r="H103" s="8">
        <v>1194.59232552</v>
      </c>
      <c r="I103" s="8">
        <v>1223.4553551229899</v>
      </c>
      <c r="J103" s="8">
        <v>1250.494467985034</v>
      </c>
      <c r="K103" s="8">
        <v>1285.7879585557962</v>
      </c>
      <c r="L103" s="8">
        <v>1318.432581936193</v>
      </c>
    </row>
    <row r="104" spans="2:12" ht="18.75">
      <c r="B104" s="2"/>
      <c r="C104" s="4" t="s">
        <v>353</v>
      </c>
      <c r="D104" s="54">
        <v>1187.737</v>
      </c>
      <c r="E104" s="3">
        <v>1196.9681822769487</v>
      </c>
      <c r="F104" s="3">
        <v>965.2699942942247</v>
      </c>
      <c r="G104" s="3">
        <v>918.9370345681019</v>
      </c>
      <c r="H104" s="3">
        <v>944.999324414046</v>
      </c>
      <c r="I104" s="3">
        <v>907.9097901532847</v>
      </c>
      <c r="J104" s="3">
        <v>941.2193271163898</v>
      </c>
      <c r="K104" s="3">
        <v>907.0018803631315</v>
      </c>
      <c r="L104" s="3">
        <v>947.8078624062045</v>
      </c>
    </row>
    <row r="105" spans="2:12" ht="37.5">
      <c r="B105" s="2" t="s">
        <v>250</v>
      </c>
      <c r="C105" s="4" t="s">
        <v>277</v>
      </c>
      <c r="D105" s="40">
        <v>105.4</v>
      </c>
      <c r="E105" s="41">
        <v>109</v>
      </c>
      <c r="F105" s="41">
        <v>107.7</v>
      </c>
      <c r="G105" s="41">
        <v>106.6</v>
      </c>
      <c r="H105" s="41">
        <v>106</v>
      </c>
      <c r="I105" s="41">
        <v>106</v>
      </c>
      <c r="J105" s="41">
        <v>105.1</v>
      </c>
      <c r="K105" s="41">
        <v>105.2</v>
      </c>
      <c r="L105" s="41">
        <v>104.7</v>
      </c>
    </row>
    <row r="106" spans="2:12" ht="37.5">
      <c r="B106" s="2" t="s">
        <v>20</v>
      </c>
      <c r="C106" s="4" t="s">
        <v>77</v>
      </c>
      <c r="D106" s="31">
        <v>93.6</v>
      </c>
      <c r="E106" s="42">
        <v>100.77720760378338</v>
      </c>
      <c r="F106" s="42">
        <v>80.64291169862402</v>
      </c>
      <c r="G106" s="42">
        <v>95.2</v>
      </c>
      <c r="H106" s="42">
        <v>97.9</v>
      </c>
      <c r="I106" s="42">
        <v>98.8</v>
      </c>
      <c r="J106" s="42">
        <v>99.6</v>
      </c>
      <c r="K106" s="42">
        <v>99.9</v>
      </c>
      <c r="L106" s="42">
        <v>100.7</v>
      </c>
    </row>
    <row r="107" spans="2:12" ht="18.75">
      <c r="B107" s="1" t="s">
        <v>327</v>
      </c>
      <c r="C107" s="4"/>
      <c r="D107" s="4"/>
      <c r="E107" s="3"/>
      <c r="F107" s="3"/>
      <c r="G107" s="3"/>
      <c r="H107" s="3"/>
      <c r="I107" s="3"/>
      <c r="J107" s="3"/>
      <c r="K107" s="3"/>
      <c r="L107" s="3"/>
    </row>
    <row r="108" spans="2:12" ht="18.75">
      <c r="B108" s="25" t="s">
        <v>21</v>
      </c>
      <c r="C108" s="27" t="s">
        <v>22</v>
      </c>
      <c r="D108" s="55">
        <v>205.219</v>
      </c>
      <c r="E108" s="8">
        <v>228.27</v>
      </c>
      <c r="F108" s="8">
        <v>239.64100000000002</v>
      </c>
      <c r="G108" s="8">
        <v>253.93092000000001</v>
      </c>
      <c r="H108" s="8">
        <v>258.87136</v>
      </c>
      <c r="I108" s="8">
        <v>272.7927376</v>
      </c>
      <c r="J108" s="8">
        <v>278.20422768000003</v>
      </c>
      <c r="K108" s="8">
        <v>290.81496715424004</v>
      </c>
      <c r="L108" s="8">
        <v>297.27287</v>
      </c>
    </row>
    <row r="109" spans="2:12" ht="31.5">
      <c r="B109" s="2" t="s">
        <v>23</v>
      </c>
      <c r="C109" s="4" t="s">
        <v>77</v>
      </c>
      <c r="D109" s="40">
        <v>92.8</v>
      </c>
      <c r="E109" s="41">
        <v>98.0021063991529</v>
      </c>
      <c r="F109" s="41">
        <v>101.3865472648232</v>
      </c>
      <c r="G109" s="41">
        <v>100.36591771797625</v>
      </c>
      <c r="H109" s="41">
        <v>102.24530368088371</v>
      </c>
      <c r="I109" s="41">
        <v>101.3369311717032</v>
      </c>
      <c r="J109" s="41">
        <v>102.45471279010745</v>
      </c>
      <c r="K109" s="41">
        <v>101.38827801118066</v>
      </c>
      <c r="L109" s="41">
        <v>102.70251617863944</v>
      </c>
    </row>
    <row r="110" spans="2:12" ht="37.5">
      <c r="B110" s="2" t="s">
        <v>24</v>
      </c>
      <c r="C110" s="4" t="s">
        <v>277</v>
      </c>
      <c r="D110" s="40">
        <v>113.2</v>
      </c>
      <c r="E110" s="41">
        <v>113.5</v>
      </c>
      <c r="F110" s="41">
        <v>104.6</v>
      </c>
      <c r="G110" s="41">
        <v>105.57672910900956</v>
      </c>
      <c r="H110" s="41">
        <v>105.8</v>
      </c>
      <c r="I110" s="41">
        <v>105.8</v>
      </c>
      <c r="J110" s="41">
        <v>104.8</v>
      </c>
      <c r="K110" s="41">
        <v>105.14683462621525</v>
      </c>
      <c r="L110" s="41">
        <v>104</v>
      </c>
    </row>
    <row r="111" spans="2:12" ht="37.5">
      <c r="B111" s="2" t="s">
        <v>25</v>
      </c>
      <c r="C111" s="4"/>
      <c r="D111" s="4"/>
      <c r="E111" s="3"/>
      <c r="F111" s="3"/>
      <c r="G111" s="3"/>
      <c r="H111" s="3"/>
      <c r="I111" s="3"/>
      <c r="J111" s="3"/>
      <c r="K111" s="3"/>
      <c r="L111" s="3"/>
    </row>
    <row r="112" spans="2:12" ht="18.75">
      <c r="B112" s="2" t="s">
        <v>26</v>
      </c>
      <c r="C112" s="4" t="s">
        <v>27</v>
      </c>
      <c r="D112" s="5">
        <v>77.079</v>
      </c>
      <c r="E112" s="8">
        <v>89.864</v>
      </c>
      <c r="F112" s="34">
        <v>97.932</v>
      </c>
      <c r="G112" s="34">
        <v>100.61292000000002</v>
      </c>
      <c r="H112" s="34">
        <v>105.25336000000001</v>
      </c>
      <c r="I112" s="34">
        <v>107.67673760000001</v>
      </c>
      <c r="J112" s="34">
        <v>111.78822768</v>
      </c>
      <c r="K112" s="34">
        <v>113.58196715424002</v>
      </c>
      <c r="L112" s="34">
        <v>119.23987</v>
      </c>
    </row>
    <row r="113" spans="2:12" ht="31.5">
      <c r="B113" s="2" t="s">
        <v>28</v>
      </c>
      <c r="C113" s="4" t="s">
        <v>77</v>
      </c>
      <c r="D113" s="40">
        <v>93</v>
      </c>
      <c r="E113" s="41">
        <v>98.88624121924369</v>
      </c>
      <c r="F113" s="41">
        <v>100.90556594162041</v>
      </c>
      <c r="G113" s="41">
        <v>100.52596102267695</v>
      </c>
      <c r="H113" s="41">
        <v>101.39241784249218</v>
      </c>
      <c r="I113" s="41">
        <v>101.53774743802335</v>
      </c>
      <c r="J113" s="41">
        <v>101.73247337356413</v>
      </c>
      <c r="K113" s="41">
        <v>101.91712110982323</v>
      </c>
      <c r="L113" s="41">
        <v>102.76094030241094</v>
      </c>
    </row>
    <row r="114" spans="2:12" ht="18.75">
      <c r="B114" s="2" t="s">
        <v>29</v>
      </c>
      <c r="C114" s="4" t="s">
        <v>277</v>
      </c>
      <c r="D114" s="40">
        <v>110.4</v>
      </c>
      <c r="E114" s="41">
        <v>117.9</v>
      </c>
      <c r="F114" s="41">
        <v>108</v>
      </c>
      <c r="G114" s="41">
        <v>102.2</v>
      </c>
      <c r="H114" s="41">
        <v>106</v>
      </c>
      <c r="I114" s="41">
        <v>105.4</v>
      </c>
      <c r="J114" s="41">
        <v>104.4</v>
      </c>
      <c r="K114" s="41">
        <v>103.5</v>
      </c>
      <c r="L114" s="41">
        <v>103.8</v>
      </c>
    </row>
    <row r="115" spans="2:12" ht="18.75">
      <c r="B115" s="2" t="s">
        <v>30</v>
      </c>
      <c r="C115" s="4" t="s">
        <v>27</v>
      </c>
      <c r="D115" s="54">
        <v>128.14</v>
      </c>
      <c r="E115" s="8">
        <v>138.406</v>
      </c>
      <c r="F115" s="8">
        <v>141.709</v>
      </c>
      <c r="G115" s="8">
        <v>153.31799999999998</v>
      </c>
      <c r="H115" s="8">
        <v>153.618</v>
      </c>
      <c r="I115" s="8">
        <v>165.116</v>
      </c>
      <c r="J115" s="8">
        <v>166.416</v>
      </c>
      <c r="K115" s="8">
        <v>177.233</v>
      </c>
      <c r="L115" s="8">
        <v>178.03300000000002</v>
      </c>
    </row>
    <row r="116" spans="2:12" ht="31.5">
      <c r="B116" s="2" t="s">
        <v>31</v>
      </c>
      <c r="C116" s="4" t="s">
        <v>77</v>
      </c>
      <c r="D116" s="40">
        <v>92.5</v>
      </c>
      <c r="E116" s="41">
        <v>99.27532156923954</v>
      </c>
      <c r="F116" s="41">
        <v>101.67473409584207</v>
      </c>
      <c r="G116" s="41">
        <v>100.27075090920928</v>
      </c>
      <c r="H116" s="41">
        <v>102.75245656449891</v>
      </c>
      <c r="I116" s="41">
        <v>101.21721554306463</v>
      </c>
      <c r="J116" s="41">
        <v>102.8784947336159</v>
      </c>
      <c r="K116" s="41">
        <v>101.07201242165013</v>
      </c>
      <c r="L116" s="41">
        <v>102.66861705494509</v>
      </c>
    </row>
    <row r="117" spans="2:12" ht="18.75">
      <c r="B117" s="2" t="s">
        <v>32</v>
      </c>
      <c r="C117" s="4" t="s">
        <v>277</v>
      </c>
      <c r="D117" s="40">
        <v>116.2</v>
      </c>
      <c r="E117" s="41">
        <v>108.8</v>
      </c>
      <c r="F117" s="41">
        <v>100.7</v>
      </c>
      <c r="G117" s="41">
        <v>107.9</v>
      </c>
      <c r="H117" s="41">
        <v>105.5</v>
      </c>
      <c r="I117" s="41">
        <v>106.4</v>
      </c>
      <c r="J117" s="41">
        <v>105.3</v>
      </c>
      <c r="K117" s="41">
        <v>106.2</v>
      </c>
      <c r="L117" s="41">
        <v>104.2</v>
      </c>
    </row>
    <row r="118" spans="2:12" ht="17.25" hidden="1">
      <c r="B118" s="18" t="s">
        <v>328</v>
      </c>
      <c r="C118" s="6"/>
      <c r="D118" s="6"/>
      <c r="E118" s="7"/>
      <c r="F118" s="7"/>
      <c r="G118" s="7"/>
      <c r="H118" s="7"/>
      <c r="I118" s="7"/>
      <c r="J118" s="7"/>
      <c r="K118" s="7"/>
      <c r="L118" s="7"/>
    </row>
    <row r="119" spans="2:12" ht="54" hidden="1">
      <c r="B119" s="19" t="s">
        <v>33</v>
      </c>
      <c r="C119" s="6" t="s">
        <v>34</v>
      </c>
      <c r="D119" s="6">
        <v>283.18</v>
      </c>
      <c r="E119" s="7">
        <f>283.18+1.793+0.88396</f>
        <v>285.85696</v>
      </c>
      <c r="F119" s="7">
        <f>E119+0.6853</f>
        <v>286.54226</v>
      </c>
      <c r="G119" s="7">
        <f>F119</f>
        <v>286.54226</v>
      </c>
      <c r="H119" s="7">
        <f>G119</f>
        <v>286.54226</v>
      </c>
      <c r="I119" s="7">
        <f>G119+1.664</f>
        <v>288.20626</v>
      </c>
      <c r="J119" s="7">
        <f>I119</f>
        <v>288.20626</v>
      </c>
      <c r="K119" s="7">
        <f>I119</f>
        <v>288.20626</v>
      </c>
      <c r="L119" s="7">
        <f>K119</f>
        <v>288.20626</v>
      </c>
    </row>
    <row r="120" spans="2:12" ht="18" hidden="1">
      <c r="B120" s="19" t="s">
        <v>35</v>
      </c>
      <c r="C120" s="6" t="s">
        <v>34</v>
      </c>
      <c r="D120" s="6" t="s">
        <v>333</v>
      </c>
      <c r="E120" s="6" t="s">
        <v>333</v>
      </c>
      <c r="F120" s="6" t="s">
        <v>333</v>
      </c>
      <c r="G120" s="6" t="s">
        <v>333</v>
      </c>
      <c r="H120" s="6" t="s">
        <v>333</v>
      </c>
      <c r="I120" s="6" t="s">
        <v>333</v>
      </c>
      <c r="J120" s="6" t="s">
        <v>333</v>
      </c>
      <c r="K120" s="6" t="s">
        <v>333</v>
      </c>
      <c r="L120" s="6" t="s">
        <v>333</v>
      </c>
    </row>
    <row r="121" spans="2:12" ht="30.75" hidden="1">
      <c r="B121" s="21" t="s">
        <v>36</v>
      </c>
      <c r="C121" s="22" t="s">
        <v>37</v>
      </c>
      <c r="D121" s="22" t="s">
        <v>333</v>
      </c>
      <c r="E121" s="22" t="s">
        <v>333</v>
      </c>
      <c r="F121" s="22" t="s">
        <v>333</v>
      </c>
      <c r="G121" s="22" t="s">
        <v>333</v>
      </c>
      <c r="H121" s="22" t="s">
        <v>333</v>
      </c>
      <c r="I121" s="22" t="s">
        <v>333</v>
      </c>
      <c r="J121" s="22" t="s">
        <v>333</v>
      </c>
      <c r="K121" s="22" t="s">
        <v>333</v>
      </c>
      <c r="L121" s="22" t="s">
        <v>333</v>
      </c>
    </row>
    <row r="122" spans="2:12" ht="36" hidden="1">
      <c r="B122" s="19" t="s">
        <v>38</v>
      </c>
      <c r="C122" s="22" t="s">
        <v>37</v>
      </c>
      <c r="D122" s="23">
        <f>D119/4.1645</f>
        <v>67.99855925081042</v>
      </c>
      <c r="E122" s="23">
        <f aca="true" t="shared" si="0" ref="E122:L122">E119/4.1645</f>
        <v>68.6413639092328</v>
      </c>
      <c r="F122" s="23">
        <f t="shared" si="0"/>
        <v>68.80592147916916</v>
      </c>
      <c r="G122" s="23">
        <f t="shared" si="0"/>
        <v>68.80592147916916</v>
      </c>
      <c r="H122" s="23">
        <f t="shared" si="0"/>
        <v>68.80592147916916</v>
      </c>
      <c r="I122" s="23">
        <f t="shared" si="0"/>
        <v>69.20548925441229</v>
      </c>
      <c r="J122" s="23">
        <f t="shared" si="0"/>
        <v>69.20548925441229</v>
      </c>
      <c r="K122" s="23">
        <f t="shared" si="0"/>
        <v>69.20548925441229</v>
      </c>
      <c r="L122" s="23">
        <f t="shared" si="0"/>
        <v>69.20548925441229</v>
      </c>
    </row>
    <row r="123" spans="2:12" ht="36" hidden="1">
      <c r="B123" s="19" t="s">
        <v>39</v>
      </c>
      <c r="C123" s="6" t="s">
        <v>40</v>
      </c>
      <c r="D123" s="20">
        <f>D119/545.32*100</f>
        <v>51.929142521822044</v>
      </c>
      <c r="E123" s="20">
        <f>E119/548*100</f>
        <v>52.16367883211679</v>
      </c>
      <c r="F123" s="20">
        <f>F119/548.6853*100</f>
        <v>52.2234257050444</v>
      </c>
      <c r="G123" s="20">
        <f>G119/548.6853*100</f>
        <v>52.2234257050444</v>
      </c>
      <c r="H123" s="20">
        <f>H119/548.6853*100</f>
        <v>52.2234257050444</v>
      </c>
      <c r="I123" s="20">
        <f>I119/550.3553*100</f>
        <v>52.367308900268604</v>
      </c>
      <c r="J123" s="20">
        <f>J119/550.3553*100</f>
        <v>52.367308900268604</v>
      </c>
      <c r="K123" s="20">
        <f>K119/550.3553*100</f>
        <v>52.367308900268604</v>
      </c>
      <c r="L123" s="20">
        <f>L119/550.3553*100</f>
        <v>52.367308900268604</v>
      </c>
    </row>
    <row r="124" spans="2:12" ht="37.5">
      <c r="B124" s="1" t="s">
        <v>329</v>
      </c>
      <c r="C124" s="4"/>
      <c r="D124" s="4"/>
      <c r="E124" s="7"/>
      <c r="F124" s="7"/>
      <c r="G124" s="7"/>
      <c r="H124" s="7"/>
      <c r="I124" s="7"/>
      <c r="J124" s="7"/>
      <c r="K124" s="7"/>
      <c r="L124" s="7"/>
    </row>
    <row r="125" spans="2:12" ht="18.75">
      <c r="B125" s="2" t="s">
        <v>43</v>
      </c>
      <c r="C125" s="4" t="s">
        <v>42</v>
      </c>
      <c r="D125" s="56">
        <v>2.0296</v>
      </c>
      <c r="E125" s="57">
        <v>1.9318</v>
      </c>
      <c r="F125" s="57">
        <v>1.9356</v>
      </c>
      <c r="G125" s="57">
        <v>1.9358</v>
      </c>
      <c r="H125" s="57">
        <v>1.9364</v>
      </c>
      <c r="I125" s="57">
        <v>1.9365</v>
      </c>
      <c r="J125" s="57">
        <v>1.9377</v>
      </c>
      <c r="K125" s="57">
        <v>1.9372</v>
      </c>
      <c r="L125" s="57">
        <v>1.9391</v>
      </c>
    </row>
    <row r="126" spans="2:12" ht="18.75">
      <c r="B126" s="2" t="s">
        <v>44</v>
      </c>
      <c r="C126" s="4" t="s">
        <v>42</v>
      </c>
      <c r="D126" s="56">
        <v>0.2518</v>
      </c>
      <c r="E126" s="57">
        <v>0.2509</v>
      </c>
      <c r="F126" s="57">
        <v>0.2612</v>
      </c>
      <c r="G126" s="57">
        <v>0.2615</v>
      </c>
      <c r="H126" s="57">
        <v>0.2625</v>
      </c>
      <c r="I126" s="57">
        <v>0.2625</v>
      </c>
      <c r="J126" s="57">
        <v>0.2631</v>
      </c>
      <c r="K126" s="57">
        <v>0.2632</v>
      </c>
      <c r="L126" s="57">
        <v>0.2648</v>
      </c>
    </row>
    <row r="127" spans="2:12" ht="18.75">
      <c r="B127" s="2" t="s">
        <v>45</v>
      </c>
      <c r="C127" s="4" t="s">
        <v>42</v>
      </c>
      <c r="D127" s="58">
        <v>0.332</v>
      </c>
      <c r="E127" s="59">
        <v>0.334</v>
      </c>
      <c r="F127" s="59">
        <v>0.3356</v>
      </c>
      <c r="G127" s="59">
        <v>0.3487</v>
      </c>
      <c r="H127" s="59">
        <v>0.3487</v>
      </c>
      <c r="I127" s="59">
        <v>0.3508</v>
      </c>
      <c r="J127" s="59">
        <v>0.3508</v>
      </c>
      <c r="K127" s="59">
        <v>0.3619</v>
      </c>
      <c r="L127" s="59">
        <v>0.3619</v>
      </c>
    </row>
    <row r="128" spans="2:12" ht="18.75">
      <c r="B128" s="2" t="s">
        <v>46</v>
      </c>
      <c r="C128" s="4" t="s">
        <v>42</v>
      </c>
      <c r="D128" s="60">
        <v>1.099</v>
      </c>
      <c r="E128" s="61">
        <v>1.22</v>
      </c>
      <c r="F128" s="61">
        <v>1.224</v>
      </c>
      <c r="G128" s="61">
        <v>1.23</v>
      </c>
      <c r="H128" s="61">
        <v>1.23</v>
      </c>
      <c r="I128" s="61">
        <v>1.24</v>
      </c>
      <c r="J128" s="61">
        <v>1.24</v>
      </c>
      <c r="K128" s="61">
        <v>1.251</v>
      </c>
      <c r="L128" s="61">
        <v>1.251</v>
      </c>
    </row>
    <row r="129" spans="2:12" ht="18.75">
      <c r="B129" s="2" t="s">
        <v>47</v>
      </c>
      <c r="C129" s="4" t="s">
        <v>48</v>
      </c>
      <c r="D129" s="60">
        <v>1.545</v>
      </c>
      <c r="E129" s="61">
        <v>1.563</v>
      </c>
      <c r="F129" s="61">
        <v>2.525</v>
      </c>
      <c r="G129" s="61">
        <v>2.525</v>
      </c>
      <c r="H129" s="61">
        <v>2.525</v>
      </c>
      <c r="I129" s="61">
        <v>2.525</v>
      </c>
      <c r="J129" s="61">
        <v>2.525</v>
      </c>
      <c r="K129" s="61">
        <v>2.525</v>
      </c>
      <c r="L129" s="61">
        <v>2.525</v>
      </c>
    </row>
    <row r="130" spans="2:12" ht="18.75">
      <c r="B130" s="2" t="s">
        <v>49</v>
      </c>
      <c r="C130" s="4" t="s">
        <v>50</v>
      </c>
      <c r="D130" s="62">
        <v>2E-05</v>
      </c>
      <c r="E130" s="63">
        <v>0.00018</v>
      </c>
      <c r="F130" s="63">
        <v>0.00512</v>
      </c>
      <c r="G130" s="63">
        <v>0.00022</v>
      </c>
      <c r="H130" s="63">
        <v>0.00022</v>
      </c>
      <c r="I130" s="63">
        <v>0.00022</v>
      </c>
      <c r="J130" s="63">
        <v>0.00022</v>
      </c>
      <c r="K130" s="63">
        <v>0.00022</v>
      </c>
      <c r="L130" s="63">
        <v>0.00022</v>
      </c>
    </row>
    <row r="131" spans="2:12" ht="18.75">
      <c r="B131" s="2" t="s">
        <v>51</v>
      </c>
      <c r="C131" s="4" t="s">
        <v>42</v>
      </c>
      <c r="D131" s="64">
        <v>1054.8</v>
      </c>
      <c r="E131" s="65">
        <v>1236.8</v>
      </c>
      <c r="F131" s="65">
        <v>2022.0520000000001</v>
      </c>
      <c r="G131" s="65">
        <v>2480.6</v>
      </c>
      <c r="H131" s="65">
        <v>2480.6</v>
      </c>
      <c r="I131" s="65">
        <v>2739.4</v>
      </c>
      <c r="J131" s="65">
        <v>2739.4</v>
      </c>
      <c r="K131" s="65">
        <v>2770</v>
      </c>
      <c r="L131" s="65">
        <v>2770</v>
      </c>
    </row>
    <row r="132" spans="2:12" ht="18.75">
      <c r="B132" s="2" t="s">
        <v>52</v>
      </c>
      <c r="C132" s="4" t="s">
        <v>53</v>
      </c>
      <c r="D132" s="60">
        <v>0.1284</v>
      </c>
      <c r="E132" s="61">
        <v>0.1216</v>
      </c>
      <c r="F132" s="61">
        <v>0.19700399999999998</v>
      </c>
      <c r="G132" s="61">
        <v>0.254761</v>
      </c>
      <c r="H132" s="61">
        <v>0.254761</v>
      </c>
      <c r="I132" s="61">
        <v>0.281619</v>
      </c>
      <c r="J132" s="61">
        <v>0.281619</v>
      </c>
      <c r="K132" s="61">
        <v>0.282644</v>
      </c>
      <c r="L132" s="61">
        <v>0.282644</v>
      </c>
    </row>
    <row r="133" spans="2:12" ht="18.75">
      <c r="B133" s="2" t="s">
        <v>54</v>
      </c>
      <c r="C133" s="4" t="s">
        <v>42</v>
      </c>
      <c r="D133" s="56">
        <v>0.08706</v>
      </c>
      <c r="E133" s="57">
        <v>0.08559</v>
      </c>
      <c r="F133" s="57">
        <v>0.0921</v>
      </c>
      <c r="G133" s="57">
        <v>0.0939</v>
      </c>
      <c r="H133" s="57">
        <v>0.0939</v>
      </c>
      <c r="I133" s="57">
        <v>0.0944</v>
      </c>
      <c r="J133" s="57">
        <v>0.0944</v>
      </c>
      <c r="K133" s="57">
        <v>0.0957</v>
      </c>
      <c r="L133" s="57">
        <v>0.0957</v>
      </c>
    </row>
    <row r="134" spans="2:12" ht="18.75">
      <c r="B134" s="2" t="s">
        <v>55</v>
      </c>
      <c r="C134" s="4" t="s">
        <v>42</v>
      </c>
      <c r="D134" s="66">
        <v>0.00021</v>
      </c>
      <c r="E134" s="67">
        <v>0.00592</v>
      </c>
      <c r="F134" s="67">
        <v>0.0086</v>
      </c>
      <c r="G134" s="67">
        <v>0.0091</v>
      </c>
      <c r="H134" s="67">
        <v>0.0091</v>
      </c>
      <c r="I134" s="67">
        <v>0.0101</v>
      </c>
      <c r="J134" s="67">
        <v>0.0101</v>
      </c>
      <c r="K134" s="67">
        <v>0.0108</v>
      </c>
      <c r="L134" s="67">
        <v>0.0108</v>
      </c>
    </row>
    <row r="135" spans="2:12" ht="18.75">
      <c r="B135" s="2" t="s">
        <v>56</v>
      </c>
      <c r="C135" s="4" t="s">
        <v>42</v>
      </c>
      <c r="D135" s="66">
        <v>0.00171</v>
      </c>
      <c r="E135" s="67">
        <v>0.00126</v>
      </c>
      <c r="F135" s="67">
        <v>0.00187</v>
      </c>
      <c r="G135" s="67">
        <v>0.0021</v>
      </c>
      <c r="H135" s="67">
        <v>0.0021</v>
      </c>
      <c r="I135" s="67">
        <v>0.0023</v>
      </c>
      <c r="J135" s="67">
        <v>0.0023</v>
      </c>
      <c r="K135" s="67">
        <v>0.0025</v>
      </c>
      <c r="L135" s="67">
        <v>0.0025</v>
      </c>
    </row>
    <row r="136" spans="2:12" ht="37.5">
      <c r="B136" s="2" t="s">
        <v>57</v>
      </c>
      <c r="C136" s="4" t="s">
        <v>42</v>
      </c>
      <c r="D136" s="66" t="s">
        <v>333</v>
      </c>
      <c r="E136" s="66" t="s">
        <v>333</v>
      </c>
      <c r="F136" s="66" t="s">
        <v>333</v>
      </c>
      <c r="G136" s="66" t="s">
        <v>333</v>
      </c>
      <c r="H136" s="66" t="s">
        <v>333</v>
      </c>
      <c r="I136" s="66" t="s">
        <v>333</v>
      </c>
      <c r="J136" s="66" t="s">
        <v>333</v>
      </c>
      <c r="K136" s="66" t="s">
        <v>333</v>
      </c>
      <c r="L136" s="66" t="s">
        <v>333</v>
      </c>
    </row>
    <row r="137" spans="2:12" ht="18.75">
      <c r="B137" s="72" t="s">
        <v>58</v>
      </c>
      <c r="C137" s="73" t="s">
        <v>59</v>
      </c>
      <c r="D137" s="68" t="s">
        <v>333</v>
      </c>
      <c r="E137" s="68" t="s">
        <v>333</v>
      </c>
      <c r="F137" s="68" t="s">
        <v>333</v>
      </c>
      <c r="G137" s="68" t="s">
        <v>333</v>
      </c>
      <c r="H137" s="68" t="s">
        <v>333</v>
      </c>
      <c r="I137" s="68" t="s">
        <v>333</v>
      </c>
      <c r="J137" s="68" t="s">
        <v>333</v>
      </c>
      <c r="K137" s="68" t="s">
        <v>333</v>
      </c>
      <c r="L137" s="68" t="s">
        <v>333</v>
      </c>
    </row>
    <row r="138" spans="2:12" ht="18.75">
      <c r="B138" s="2" t="s">
        <v>360</v>
      </c>
      <c r="C138" s="4" t="s">
        <v>59</v>
      </c>
      <c r="D138" s="62" t="s">
        <v>333</v>
      </c>
      <c r="E138" s="62" t="s">
        <v>333</v>
      </c>
      <c r="F138" s="62" t="s">
        <v>333</v>
      </c>
      <c r="G138" s="62" t="s">
        <v>333</v>
      </c>
      <c r="H138" s="62" t="s">
        <v>333</v>
      </c>
      <c r="I138" s="62" t="s">
        <v>333</v>
      </c>
      <c r="J138" s="62" t="s">
        <v>333</v>
      </c>
      <c r="K138" s="62" t="s">
        <v>333</v>
      </c>
      <c r="L138" s="62" t="s">
        <v>333</v>
      </c>
    </row>
    <row r="139" spans="2:12" ht="18.75">
      <c r="B139" s="2" t="s">
        <v>361</v>
      </c>
      <c r="C139" s="4" t="s">
        <v>59</v>
      </c>
      <c r="D139" s="62" t="s">
        <v>333</v>
      </c>
      <c r="E139" s="62" t="s">
        <v>333</v>
      </c>
      <c r="F139" s="62" t="s">
        <v>333</v>
      </c>
      <c r="G139" s="62" t="s">
        <v>333</v>
      </c>
      <c r="H139" s="62" t="s">
        <v>333</v>
      </c>
      <c r="I139" s="62" t="s">
        <v>333</v>
      </c>
      <c r="J139" s="62" t="s">
        <v>333</v>
      </c>
      <c r="K139" s="62" t="s">
        <v>333</v>
      </c>
      <c r="L139" s="62" t="s">
        <v>333</v>
      </c>
    </row>
    <row r="140" spans="2:12" ht="18.75">
      <c r="B140" s="2" t="s">
        <v>60</v>
      </c>
      <c r="C140" s="4" t="s">
        <v>61</v>
      </c>
      <c r="D140" s="4" t="s">
        <v>333</v>
      </c>
      <c r="E140" s="4" t="s">
        <v>333</v>
      </c>
      <c r="F140" s="4" t="s">
        <v>333</v>
      </c>
      <c r="G140" s="4" t="s">
        <v>333</v>
      </c>
      <c r="H140" s="4" t="s">
        <v>333</v>
      </c>
      <c r="I140" s="4" t="s">
        <v>333</v>
      </c>
      <c r="J140" s="4" t="s">
        <v>333</v>
      </c>
      <c r="K140" s="4" t="s">
        <v>333</v>
      </c>
      <c r="L140" s="4" t="s">
        <v>333</v>
      </c>
    </row>
    <row r="141" spans="2:12" ht="18.75">
      <c r="B141" s="2" t="s">
        <v>62</v>
      </c>
      <c r="C141" s="4" t="s">
        <v>48</v>
      </c>
      <c r="D141" s="4" t="s">
        <v>333</v>
      </c>
      <c r="E141" s="4" t="s">
        <v>333</v>
      </c>
      <c r="F141" s="4" t="s">
        <v>333</v>
      </c>
      <c r="G141" s="4" t="s">
        <v>333</v>
      </c>
      <c r="H141" s="4" t="s">
        <v>333</v>
      </c>
      <c r="I141" s="4" t="s">
        <v>333</v>
      </c>
      <c r="J141" s="4" t="s">
        <v>333</v>
      </c>
      <c r="K141" s="4" t="s">
        <v>333</v>
      </c>
      <c r="L141" s="4" t="s">
        <v>333</v>
      </c>
    </row>
    <row r="142" spans="2:12" ht="18.75">
      <c r="B142" s="2" t="s">
        <v>63</v>
      </c>
      <c r="C142" s="4" t="s">
        <v>64</v>
      </c>
      <c r="D142" s="62">
        <v>6.7E-05</v>
      </c>
      <c r="E142" s="69">
        <v>4E-06</v>
      </c>
      <c r="F142" s="69">
        <v>8E-06</v>
      </c>
      <c r="G142" s="69">
        <v>1E-05</v>
      </c>
      <c r="H142" s="69">
        <v>1E-05</v>
      </c>
      <c r="I142" s="69">
        <v>1.4E-05</v>
      </c>
      <c r="J142" s="69">
        <v>1.4E-05</v>
      </c>
      <c r="K142" s="69">
        <v>1.8E-05</v>
      </c>
      <c r="L142" s="69">
        <v>1.8E-05</v>
      </c>
    </row>
    <row r="143" spans="2:12" ht="75">
      <c r="B143" s="2" t="s">
        <v>65</v>
      </c>
      <c r="C143" s="4" t="s">
        <v>50</v>
      </c>
      <c r="D143" s="62">
        <v>7E-05</v>
      </c>
      <c r="E143" s="63">
        <v>2E-05</v>
      </c>
      <c r="F143" s="63">
        <v>5.2E-05</v>
      </c>
      <c r="G143" s="63">
        <v>8E-05</v>
      </c>
      <c r="H143" s="63">
        <v>8E-05</v>
      </c>
      <c r="I143" s="63">
        <v>0.0001</v>
      </c>
      <c r="J143" s="63">
        <v>0.0001</v>
      </c>
      <c r="K143" s="63">
        <v>0.00012</v>
      </c>
      <c r="L143" s="63">
        <v>0.00012</v>
      </c>
    </row>
    <row r="144" spans="2:12" ht="18.75">
      <c r="B144" s="2" t="s">
        <v>66</v>
      </c>
      <c r="C144" s="4" t="s">
        <v>42</v>
      </c>
      <c r="D144" s="62" t="s">
        <v>333</v>
      </c>
      <c r="E144" s="62" t="s">
        <v>333</v>
      </c>
      <c r="F144" s="62" t="s">
        <v>333</v>
      </c>
      <c r="G144" s="62" t="s">
        <v>333</v>
      </c>
      <c r="H144" s="62" t="s">
        <v>333</v>
      </c>
      <c r="I144" s="62" t="s">
        <v>333</v>
      </c>
      <c r="J144" s="62" t="s">
        <v>333</v>
      </c>
      <c r="K144" s="62" t="s">
        <v>333</v>
      </c>
      <c r="L144" s="62" t="s">
        <v>333</v>
      </c>
    </row>
    <row r="145" spans="2:12" ht="18.75">
      <c r="B145" s="25" t="s">
        <v>354</v>
      </c>
      <c r="C145" s="62" t="s">
        <v>67</v>
      </c>
      <c r="D145" s="70">
        <v>0.18</v>
      </c>
      <c r="E145" s="71">
        <v>0.08</v>
      </c>
      <c r="F145" s="71">
        <v>0.06</v>
      </c>
      <c r="G145" s="71">
        <v>0.06</v>
      </c>
      <c r="H145" s="71">
        <v>0.06</v>
      </c>
      <c r="I145" s="71">
        <v>0.08</v>
      </c>
      <c r="J145" s="71">
        <v>0.08</v>
      </c>
      <c r="K145" s="71">
        <v>0.08</v>
      </c>
      <c r="L145" s="71">
        <v>0.08</v>
      </c>
    </row>
    <row r="146" spans="2:12" ht="56.25">
      <c r="B146" s="25" t="s">
        <v>355</v>
      </c>
      <c r="C146" s="62" t="s">
        <v>356</v>
      </c>
      <c r="D146" s="62">
        <v>1.2</v>
      </c>
      <c r="E146" s="62">
        <v>1.2</v>
      </c>
      <c r="F146" s="64">
        <v>0.8</v>
      </c>
      <c r="G146" s="64">
        <v>0.8</v>
      </c>
      <c r="H146" s="64">
        <v>0.8</v>
      </c>
      <c r="I146" s="64">
        <v>1</v>
      </c>
      <c r="J146" s="64">
        <v>1</v>
      </c>
      <c r="K146" s="64">
        <v>1</v>
      </c>
      <c r="L146" s="64">
        <v>1</v>
      </c>
    </row>
    <row r="147" spans="2:12" ht="18.75">
      <c r="B147" s="2" t="s">
        <v>69</v>
      </c>
      <c r="C147" s="4" t="s">
        <v>70</v>
      </c>
      <c r="D147" s="56">
        <v>0.308946</v>
      </c>
      <c r="E147" s="57">
        <v>0.310146</v>
      </c>
      <c r="F147" s="57">
        <v>0.24362</v>
      </c>
      <c r="G147" s="57">
        <v>0.16936</v>
      </c>
      <c r="H147" s="57">
        <v>0.16936</v>
      </c>
      <c r="I147" s="57">
        <v>0.16936</v>
      </c>
      <c r="J147" s="57">
        <v>0.16936</v>
      </c>
      <c r="K147" s="57">
        <v>0.16936</v>
      </c>
      <c r="L147" s="57">
        <v>0.16936</v>
      </c>
    </row>
    <row r="148" spans="2:12" ht="18.75">
      <c r="B148" s="2" t="s">
        <v>71</v>
      </c>
      <c r="C148" s="4"/>
      <c r="D148" s="74" t="s">
        <v>333</v>
      </c>
      <c r="E148" s="74" t="s">
        <v>333</v>
      </c>
      <c r="F148" s="74" t="s">
        <v>333</v>
      </c>
      <c r="G148" s="74" t="s">
        <v>333</v>
      </c>
      <c r="H148" s="74" t="s">
        <v>333</v>
      </c>
      <c r="I148" s="74" t="s">
        <v>333</v>
      </c>
      <c r="J148" s="74" t="s">
        <v>333</v>
      </c>
      <c r="K148" s="74" t="s">
        <v>333</v>
      </c>
      <c r="L148" s="74" t="s">
        <v>333</v>
      </c>
    </row>
    <row r="149" spans="2:12" ht="18.75">
      <c r="B149" s="2" t="s">
        <v>72</v>
      </c>
      <c r="C149" s="4" t="s">
        <v>70</v>
      </c>
      <c r="D149" s="56">
        <v>0.308946</v>
      </c>
      <c r="E149" s="57">
        <v>0.310146</v>
      </c>
      <c r="F149" s="57">
        <v>0.24362</v>
      </c>
      <c r="G149" s="57">
        <v>0.16936</v>
      </c>
      <c r="H149" s="57">
        <v>0.16936</v>
      </c>
      <c r="I149" s="57">
        <v>0.16936</v>
      </c>
      <c r="J149" s="57">
        <v>0.16936</v>
      </c>
      <c r="K149" s="57">
        <v>0.16936</v>
      </c>
      <c r="L149" s="57">
        <v>0.16936</v>
      </c>
    </row>
    <row r="150" spans="2:12" ht="18.75">
      <c r="B150" s="1" t="s">
        <v>330</v>
      </c>
      <c r="C150" s="4"/>
      <c r="D150" s="4"/>
      <c r="E150" s="46"/>
      <c r="F150" s="3"/>
      <c r="G150" s="3"/>
      <c r="H150" s="3"/>
      <c r="I150" s="3"/>
      <c r="J150" s="3"/>
      <c r="K150" s="3"/>
      <c r="L150" s="3"/>
    </row>
    <row r="151" spans="2:12" ht="37.5">
      <c r="B151" s="2" t="s">
        <v>73</v>
      </c>
      <c r="C151" s="27" t="s">
        <v>75</v>
      </c>
      <c r="D151" s="47">
        <v>5469.4</v>
      </c>
      <c r="E151" s="42">
        <v>5223.959</v>
      </c>
      <c r="F151" s="42">
        <v>4680.5</v>
      </c>
      <c r="G151" s="42">
        <v>4212.45</v>
      </c>
      <c r="H151" s="42">
        <v>4774.11</v>
      </c>
      <c r="I151" s="42">
        <v>4296.699</v>
      </c>
      <c r="J151" s="42">
        <v>5012.8155</v>
      </c>
      <c r="K151" s="42">
        <v>4511.53395</v>
      </c>
      <c r="L151" s="42">
        <v>5413.84074</v>
      </c>
    </row>
    <row r="152" spans="2:12" ht="37.5">
      <c r="B152" s="2" t="s">
        <v>76</v>
      </c>
      <c r="C152" s="4" t="s">
        <v>77</v>
      </c>
      <c r="D152" s="4">
        <v>85.18</v>
      </c>
      <c r="E152" s="3">
        <v>91.05097175888328</v>
      </c>
      <c r="F152" s="3">
        <v>86.23368444388666</v>
      </c>
      <c r="G152" s="3">
        <v>84.34864104967197</v>
      </c>
      <c r="H152" s="3">
        <v>97.88867562380038</v>
      </c>
      <c r="I152" s="3">
        <v>96.6824644549763</v>
      </c>
      <c r="J152" s="3">
        <v>99.5260663507109</v>
      </c>
      <c r="K152" s="3">
        <v>99.71509971509971</v>
      </c>
      <c r="L152" s="3">
        <v>102.56410256410258</v>
      </c>
    </row>
    <row r="153" spans="2:12" ht="37.5">
      <c r="B153" s="2" t="s">
        <v>78</v>
      </c>
      <c r="C153" s="4" t="s">
        <v>277</v>
      </c>
      <c r="D153" s="4">
        <v>105.6</v>
      </c>
      <c r="E153" s="3">
        <v>104.9</v>
      </c>
      <c r="F153" s="3">
        <v>103.9</v>
      </c>
      <c r="G153" s="3">
        <v>106.7</v>
      </c>
      <c r="H153" s="3">
        <v>104.2</v>
      </c>
      <c r="I153" s="3">
        <v>105.5</v>
      </c>
      <c r="J153" s="3">
        <v>105.5</v>
      </c>
      <c r="K153" s="3">
        <v>105.3</v>
      </c>
      <c r="L153" s="3">
        <v>105.3</v>
      </c>
    </row>
    <row r="154" spans="2:12" ht="18.75">
      <c r="B154" s="25" t="s">
        <v>79</v>
      </c>
      <c r="C154" s="27" t="s">
        <v>80</v>
      </c>
      <c r="D154" s="27">
        <v>16.62</v>
      </c>
      <c r="E154" s="3">
        <v>17.16</v>
      </c>
      <c r="F154" s="3">
        <v>17</v>
      </c>
      <c r="G154" s="3">
        <v>15.18</v>
      </c>
      <c r="H154" s="3">
        <v>15.18</v>
      </c>
      <c r="I154" s="3">
        <v>16.71</v>
      </c>
      <c r="J154" s="3">
        <v>16.71</v>
      </c>
      <c r="K154" s="3">
        <v>18</v>
      </c>
      <c r="L154" s="3">
        <v>18</v>
      </c>
    </row>
    <row r="155" spans="2:12" ht="18.75">
      <c r="B155" s="25" t="s">
        <v>81</v>
      </c>
      <c r="C155" s="27" t="s">
        <v>82</v>
      </c>
      <c r="D155" s="27">
        <v>34</v>
      </c>
      <c r="E155" s="3">
        <v>22</v>
      </c>
      <c r="F155" s="3">
        <v>8</v>
      </c>
      <c r="G155" s="3">
        <v>3</v>
      </c>
      <c r="H155" s="3">
        <v>3</v>
      </c>
      <c r="I155" s="3">
        <v>3</v>
      </c>
      <c r="J155" s="3">
        <v>3</v>
      </c>
      <c r="K155" s="3">
        <v>4</v>
      </c>
      <c r="L155" s="3">
        <v>4</v>
      </c>
    </row>
    <row r="156" spans="2:12" ht="15.75">
      <c r="B156" s="92" t="s">
        <v>83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4"/>
    </row>
    <row r="157" spans="2:12" ht="39.75" customHeight="1">
      <c r="B157" s="2" t="s">
        <v>84</v>
      </c>
      <c r="C157" s="4" t="s">
        <v>85</v>
      </c>
      <c r="D157" s="31">
        <v>111.4</v>
      </c>
      <c r="E157" s="42">
        <v>112.9</v>
      </c>
      <c r="F157" s="42">
        <v>106.5</v>
      </c>
      <c r="G157" s="42">
        <v>106</v>
      </c>
      <c r="H157" s="42">
        <v>104.9</v>
      </c>
      <c r="I157" s="42">
        <v>105.5</v>
      </c>
      <c r="J157" s="42">
        <v>104.5</v>
      </c>
      <c r="K157" s="42">
        <v>105.1</v>
      </c>
      <c r="L157" s="42">
        <v>104</v>
      </c>
    </row>
    <row r="158" spans="2:12" ht="31.5">
      <c r="B158" s="25" t="s">
        <v>86</v>
      </c>
      <c r="C158" s="28" t="s">
        <v>75</v>
      </c>
      <c r="D158" s="75">
        <v>3059.956</v>
      </c>
      <c r="E158" s="8">
        <v>3513.971</v>
      </c>
      <c r="F158" s="8">
        <v>3742.9167525630005</v>
      </c>
      <c r="G158" s="8">
        <v>4012.356229371377</v>
      </c>
      <c r="H158" s="8">
        <v>4017.6228875339084</v>
      </c>
      <c r="I158" s="8">
        <v>4249.967965274751</v>
      </c>
      <c r="J158" s="8">
        <v>4315.730505788923</v>
      </c>
      <c r="K158" s="8">
        <v>4525.089641506812</v>
      </c>
      <c r="L158" s="8">
        <v>4631.987237253135</v>
      </c>
    </row>
    <row r="159" spans="2:12" ht="31.5">
      <c r="B159" s="25" t="s">
        <v>86</v>
      </c>
      <c r="C159" s="28" t="s">
        <v>77</v>
      </c>
      <c r="D159" s="45">
        <v>98.23264601295372</v>
      </c>
      <c r="E159" s="42">
        <v>98.74230855557619</v>
      </c>
      <c r="F159" s="42">
        <v>98.9</v>
      </c>
      <c r="G159" s="42">
        <v>99.35</v>
      </c>
      <c r="H159" s="42">
        <v>101.84</v>
      </c>
      <c r="I159" s="42">
        <v>100.4</v>
      </c>
      <c r="J159" s="42">
        <v>102.5</v>
      </c>
      <c r="K159" s="42">
        <v>101.5</v>
      </c>
      <c r="L159" s="42">
        <v>103.2</v>
      </c>
    </row>
    <row r="160" spans="2:12" ht="18.75">
      <c r="B160" s="2" t="s">
        <v>87</v>
      </c>
      <c r="C160" s="4" t="s">
        <v>277</v>
      </c>
      <c r="D160" s="31">
        <v>107.6</v>
      </c>
      <c r="E160" s="42">
        <v>116.3</v>
      </c>
      <c r="F160" s="42">
        <v>107.7</v>
      </c>
      <c r="G160" s="42">
        <v>107.9</v>
      </c>
      <c r="H160" s="42">
        <v>105.4</v>
      </c>
      <c r="I160" s="42">
        <v>105.5</v>
      </c>
      <c r="J160" s="42">
        <v>104.8</v>
      </c>
      <c r="K160" s="42">
        <v>104.9</v>
      </c>
      <c r="L160" s="42">
        <v>104</v>
      </c>
    </row>
    <row r="161" spans="2:12" ht="18.75">
      <c r="B161" s="2" t="s">
        <v>88</v>
      </c>
      <c r="C161" s="4" t="s">
        <v>289</v>
      </c>
      <c r="D161" s="54">
        <v>610.846</v>
      </c>
      <c r="E161" s="8">
        <v>693.596</v>
      </c>
      <c r="F161" s="8">
        <v>737.20238052</v>
      </c>
      <c r="G161" s="8">
        <v>782.2159578745512</v>
      </c>
      <c r="H161" s="8">
        <v>792.1944344163178</v>
      </c>
      <c r="I161" s="8">
        <v>840.917354433247</v>
      </c>
      <c r="J161" s="8">
        <v>852.6784794840036</v>
      </c>
      <c r="K161" s="8">
        <v>904.1316347180575</v>
      </c>
      <c r="L161" s="8">
        <v>920.2174364869725</v>
      </c>
    </row>
    <row r="162" spans="2:12" ht="31.5">
      <c r="B162" s="2" t="s">
        <v>88</v>
      </c>
      <c r="C162" s="4" t="s">
        <v>77</v>
      </c>
      <c r="D162" s="40">
        <v>98.2</v>
      </c>
      <c r="E162" s="41">
        <v>98.30890556965541</v>
      </c>
      <c r="F162" s="41">
        <v>99.8</v>
      </c>
      <c r="G162" s="41">
        <v>100.1</v>
      </c>
      <c r="H162" s="41">
        <v>102.44</v>
      </c>
      <c r="I162" s="41">
        <v>101.9</v>
      </c>
      <c r="J162" s="41">
        <v>103</v>
      </c>
      <c r="K162" s="41">
        <v>102.3</v>
      </c>
      <c r="L162" s="41">
        <v>103.77</v>
      </c>
    </row>
    <row r="163" spans="2:12" s="16" customFormat="1" ht="37.5">
      <c r="B163" s="2" t="s">
        <v>323</v>
      </c>
      <c r="C163" s="4" t="s">
        <v>85</v>
      </c>
      <c r="D163" s="40">
        <v>111.4</v>
      </c>
      <c r="E163" s="41">
        <v>112.9</v>
      </c>
      <c r="F163" s="41">
        <v>106.5</v>
      </c>
      <c r="G163" s="41">
        <v>106</v>
      </c>
      <c r="H163" s="41">
        <v>104.9</v>
      </c>
      <c r="I163" s="41">
        <v>105.5</v>
      </c>
      <c r="J163" s="41">
        <v>104.5</v>
      </c>
      <c r="K163" s="41">
        <v>105.1</v>
      </c>
      <c r="L163" s="41">
        <v>104</v>
      </c>
    </row>
    <row r="164" spans="2:12" ht="18.75">
      <c r="B164" s="25" t="s">
        <v>89</v>
      </c>
      <c r="C164" s="28" t="s">
        <v>22</v>
      </c>
      <c r="D164" s="75">
        <v>1287.579</v>
      </c>
      <c r="E164" s="76">
        <v>1412.552</v>
      </c>
      <c r="F164" s="76">
        <v>1506.68446528</v>
      </c>
      <c r="G164" s="76">
        <v>1610.3202495398198</v>
      </c>
      <c r="H164" s="76">
        <v>1619.6390929575766</v>
      </c>
      <c r="I164" s="76">
        <v>1722.2181830398426</v>
      </c>
      <c r="J164" s="76">
        <v>1751.605666612667</v>
      </c>
      <c r="K164" s="76">
        <v>1860.2367482286556</v>
      </c>
      <c r="L164" s="76">
        <v>1898.0959517228175</v>
      </c>
    </row>
    <row r="165" spans="2:12" ht="31.5">
      <c r="B165" s="25" t="s">
        <v>89</v>
      </c>
      <c r="C165" s="4" t="s">
        <v>77</v>
      </c>
      <c r="D165" s="40">
        <v>99.24678952403791</v>
      </c>
      <c r="E165" s="41">
        <v>98.47939427406007</v>
      </c>
      <c r="F165" s="41">
        <v>99.5</v>
      </c>
      <c r="G165" s="41">
        <v>99.7</v>
      </c>
      <c r="H165" s="41">
        <v>101.7</v>
      </c>
      <c r="I165" s="41">
        <v>100.8</v>
      </c>
      <c r="J165" s="41">
        <v>102.9</v>
      </c>
      <c r="K165" s="41">
        <v>101.9</v>
      </c>
      <c r="L165" s="41">
        <v>103.4</v>
      </c>
    </row>
    <row r="166" spans="2:12" ht="18.75">
      <c r="B166" s="2" t="s">
        <v>90</v>
      </c>
      <c r="C166" s="4" t="s">
        <v>277</v>
      </c>
      <c r="D166" s="40">
        <v>106.6</v>
      </c>
      <c r="E166" s="41">
        <v>111.4</v>
      </c>
      <c r="F166" s="41">
        <v>107.2</v>
      </c>
      <c r="G166" s="41">
        <v>107.2</v>
      </c>
      <c r="H166" s="41">
        <v>105.7</v>
      </c>
      <c r="I166" s="41">
        <v>106.1</v>
      </c>
      <c r="J166" s="41">
        <v>105.1</v>
      </c>
      <c r="K166" s="41">
        <v>106</v>
      </c>
      <c r="L166" s="41">
        <v>104.8</v>
      </c>
    </row>
    <row r="167" spans="2:12" ht="37.5" customHeight="1">
      <c r="B167" s="92" t="s">
        <v>362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4"/>
    </row>
    <row r="168" spans="2:12" ht="18.75">
      <c r="B168" s="1" t="s">
        <v>339</v>
      </c>
      <c r="C168" s="62"/>
      <c r="D168" s="62" t="s">
        <v>333</v>
      </c>
      <c r="E168" s="62" t="s">
        <v>333</v>
      </c>
      <c r="F168" s="62" t="s">
        <v>333</v>
      </c>
      <c r="G168" s="62" t="s">
        <v>333</v>
      </c>
      <c r="H168" s="62" t="s">
        <v>333</v>
      </c>
      <c r="I168" s="62" t="s">
        <v>333</v>
      </c>
      <c r="J168" s="62" t="s">
        <v>333</v>
      </c>
      <c r="K168" s="62" t="s">
        <v>333</v>
      </c>
      <c r="L168" s="62" t="s">
        <v>333</v>
      </c>
    </row>
    <row r="169" spans="2:12" ht="18.75">
      <c r="B169" s="2" t="s">
        <v>340</v>
      </c>
      <c r="C169" s="62" t="s">
        <v>91</v>
      </c>
      <c r="D169" s="62" t="s">
        <v>333</v>
      </c>
      <c r="E169" s="62" t="s">
        <v>333</v>
      </c>
      <c r="F169" s="62" t="s">
        <v>333</v>
      </c>
      <c r="G169" s="62" t="s">
        <v>333</v>
      </c>
      <c r="H169" s="62" t="s">
        <v>333</v>
      </c>
      <c r="I169" s="62" t="s">
        <v>333</v>
      </c>
      <c r="J169" s="62" t="s">
        <v>333</v>
      </c>
      <c r="K169" s="62" t="s">
        <v>333</v>
      </c>
      <c r="L169" s="62" t="s">
        <v>333</v>
      </c>
    </row>
    <row r="170" spans="2:12" ht="37.5">
      <c r="B170" s="2" t="s">
        <v>92</v>
      </c>
      <c r="C170" s="62"/>
      <c r="D170" s="62" t="s">
        <v>333</v>
      </c>
      <c r="E170" s="62" t="s">
        <v>333</v>
      </c>
      <c r="F170" s="62" t="s">
        <v>333</v>
      </c>
      <c r="G170" s="62" t="s">
        <v>333</v>
      </c>
      <c r="H170" s="62" t="s">
        <v>333</v>
      </c>
      <c r="I170" s="62" t="s">
        <v>333</v>
      </c>
      <c r="J170" s="62" t="s">
        <v>333</v>
      </c>
      <c r="K170" s="62" t="s">
        <v>333</v>
      </c>
      <c r="L170" s="62" t="s">
        <v>333</v>
      </c>
    </row>
    <row r="171" spans="2:12" ht="18.75">
      <c r="B171" s="2" t="s">
        <v>93</v>
      </c>
      <c r="C171" s="62" t="s">
        <v>91</v>
      </c>
      <c r="D171" s="62" t="s">
        <v>333</v>
      </c>
      <c r="E171" s="62" t="s">
        <v>333</v>
      </c>
      <c r="F171" s="62" t="s">
        <v>333</v>
      </c>
      <c r="G171" s="62" t="s">
        <v>333</v>
      </c>
      <c r="H171" s="62" t="s">
        <v>333</v>
      </c>
      <c r="I171" s="62" t="s">
        <v>333</v>
      </c>
      <c r="J171" s="62" t="s">
        <v>333</v>
      </c>
      <c r="K171" s="62" t="s">
        <v>333</v>
      </c>
      <c r="L171" s="62" t="s">
        <v>333</v>
      </c>
    </row>
    <row r="172" spans="2:12" ht="18.75">
      <c r="B172" s="2" t="s">
        <v>94</v>
      </c>
      <c r="C172" s="77" t="s">
        <v>91</v>
      </c>
      <c r="D172" s="62" t="s">
        <v>333</v>
      </c>
      <c r="E172" s="62" t="s">
        <v>333</v>
      </c>
      <c r="F172" s="62" t="s">
        <v>333</v>
      </c>
      <c r="G172" s="62" t="s">
        <v>333</v>
      </c>
      <c r="H172" s="62" t="s">
        <v>333</v>
      </c>
      <c r="I172" s="62" t="s">
        <v>333</v>
      </c>
      <c r="J172" s="62" t="s">
        <v>333</v>
      </c>
      <c r="K172" s="62" t="s">
        <v>333</v>
      </c>
      <c r="L172" s="62" t="s">
        <v>333</v>
      </c>
    </row>
    <row r="173" spans="2:12" ht="18.75">
      <c r="B173" s="2" t="s">
        <v>95</v>
      </c>
      <c r="C173" s="62" t="s">
        <v>91</v>
      </c>
      <c r="D173" s="62" t="s">
        <v>333</v>
      </c>
      <c r="E173" s="62" t="s">
        <v>333</v>
      </c>
      <c r="F173" s="62" t="s">
        <v>333</v>
      </c>
      <c r="G173" s="62" t="s">
        <v>333</v>
      </c>
      <c r="H173" s="62" t="s">
        <v>333</v>
      </c>
      <c r="I173" s="62" t="s">
        <v>333</v>
      </c>
      <c r="J173" s="62" t="s">
        <v>333</v>
      </c>
      <c r="K173" s="62" t="s">
        <v>333</v>
      </c>
      <c r="L173" s="62" t="s">
        <v>333</v>
      </c>
    </row>
    <row r="174" spans="2:12" ht="18.75">
      <c r="B174" s="2" t="s">
        <v>96</v>
      </c>
      <c r="C174" s="77" t="s">
        <v>91</v>
      </c>
      <c r="D174" s="62" t="s">
        <v>333</v>
      </c>
      <c r="E174" s="62" t="s">
        <v>333</v>
      </c>
      <c r="F174" s="62" t="s">
        <v>333</v>
      </c>
      <c r="G174" s="62" t="s">
        <v>333</v>
      </c>
      <c r="H174" s="62" t="s">
        <v>333</v>
      </c>
      <c r="I174" s="62" t="s">
        <v>333</v>
      </c>
      <c r="J174" s="62" t="s">
        <v>333</v>
      </c>
      <c r="K174" s="62" t="s">
        <v>333</v>
      </c>
      <c r="L174" s="62" t="s">
        <v>333</v>
      </c>
    </row>
    <row r="175" spans="2:12" ht="56.25">
      <c r="B175" s="2" t="s">
        <v>97</v>
      </c>
      <c r="C175" s="77" t="s">
        <v>91</v>
      </c>
      <c r="D175" s="62" t="s">
        <v>333</v>
      </c>
      <c r="E175" s="62" t="s">
        <v>333</v>
      </c>
      <c r="F175" s="62" t="s">
        <v>333</v>
      </c>
      <c r="G175" s="62" t="s">
        <v>333</v>
      </c>
      <c r="H175" s="62" t="s">
        <v>333</v>
      </c>
      <c r="I175" s="62" t="s">
        <v>333</v>
      </c>
      <c r="J175" s="62" t="s">
        <v>333</v>
      </c>
      <c r="K175" s="62" t="s">
        <v>333</v>
      </c>
      <c r="L175" s="62" t="s">
        <v>333</v>
      </c>
    </row>
    <row r="176" spans="2:12" ht="18.75">
      <c r="B176" s="2" t="s">
        <v>98</v>
      </c>
      <c r="C176" s="77" t="s">
        <v>91</v>
      </c>
      <c r="D176" s="62" t="s">
        <v>333</v>
      </c>
      <c r="E176" s="62" t="s">
        <v>333</v>
      </c>
      <c r="F176" s="62" t="s">
        <v>333</v>
      </c>
      <c r="G176" s="62" t="s">
        <v>333</v>
      </c>
      <c r="H176" s="62" t="s">
        <v>333</v>
      </c>
      <c r="I176" s="62" t="s">
        <v>333</v>
      </c>
      <c r="J176" s="62" t="s">
        <v>333</v>
      </c>
      <c r="K176" s="62" t="s">
        <v>333</v>
      </c>
      <c r="L176" s="62" t="s">
        <v>333</v>
      </c>
    </row>
    <row r="177" spans="2:12" ht="37.5">
      <c r="B177" s="2" t="s">
        <v>99</v>
      </c>
      <c r="C177" s="77" t="s">
        <v>91</v>
      </c>
      <c r="D177" s="62" t="s">
        <v>333</v>
      </c>
      <c r="E177" s="62" t="s">
        <v>333</v>
      </c>
      <c r="F177" s="62" t="s">
        <v>333</v>
      </c>
      <c r="G177" s="62" t="s">
        <v>333</v>
      </c>
      <c r="H177" s="62" t="s">
        <v>333</v>
      </c>
      <c r="I177" s="62" t="s">
        <v>333</v>
      </c>
      <c r="J177" s="62" t="s">
        <v>333</v>
      </c>
      <c r="K177" s="62" t="s">
        <v>333</v>
      </c>
      <c r="L177" s="62" t="s">
        <v>333</v>
      </c>
    </row>
    <row r="178" spans="2:12" ht="18.75">
      <c r="B178" s="2" t="s">
        <v>100</v>
      </c>
      <c r="C178" s="77" t="s">
        <v>91</v>
      </c>
      <c r="D178" s="62" t="s">
        <v>333</v>
      </c>
      <c r="E178" s="62" t="s">
        <v>333</v>
      </c>
      <c r="F178" s="62" t="s">
        <v>333</v>
      </c>
      <c r="G178" s="62" t="s">
        <v>333</v>
      </c>
      <c r="H178" s="62" t="s">
        <v>333</v>
      </c>
      <c r="I178" s="62" t="s">
        <v>333</v>
      </c>
      <c r="J178" s="62" t="s">
        <v>333</v>
      </c>
      <c r="K178" s="62" t="s">
        <v>333</v>
      </c>
      <c r="L178" s="62" t="s">
        <v>333</v>
      </c>
    </row>
    <row r="179" spans="2:12" ht="37.5">
      <c r="B179" s="2" t="s">
        <v>357</v>
      </c>
      <c r="C179" s="77" t="s">
        <v>101</v>
      </c>
      <c r="D179" s="62" t="s">
        <v>333</v>
      </c>
      <c r="E179" s="62" t="s">
        <v>333</v>
      </c>
      <c r="F179" s="62" t="s">
        <v>333</v>
      </c>
      <c r="G179" s="62" t="s">
        <v>333</v>
      </c>
      <c r="H179" s="62" t="s">
        <v>333</v>
      </c>
      <c r="I179" s="62" t="s">
        <v>333</v>
      </c>
      <c r="J179" s="62" t="s">
        <v>333</v>
      </c>
      <c r="K179" s="62" t="s">
        <v>333</v>
      </c>
      <c r="L179" s="62" t="s">
        <v>333</v>
      </c>
    </row>
    <row r="180" spans="2:12" ht="37.5">
      <c r="B180" s="2" t="s">
        <v>92</v>
      </c>
      <c r="C180" s="78"/>
      <c r="D180" s="62" t="s">
        <v>333</v>
      </c>
      <c r="E180" s="62" t="s">
        <v>333</v>
      </c>
      <c r="F180" s="62" t="s">
        <v>333</v>
      </c>
      <c r="G180" s="62" t="s">
        <v>333</v>
      </c>
      <c r="H180" s="62" t="s">
        <v>333</v>
      </c>
      <c r="I180" s="62" t="s">
        <v>333</v>
      </c>
      <c r="J180" s="62" t="s">
        <v>333</v>
      </c>
      <c r="K180" s="62" t="s">
        <v>333</v>
      </c>
      <c r="L180" s="62" t="s">
        <v>333</v>
      </c>
    </row>
    <row r="181" spans="2:12" ht="18.75">
      <c r="B181" s="2" t="s">
        <v>93</v>
      </c>
      <c r="C181" s="62" t="s">
        <v>101</v>
      </c>
      <c r="D181" s="62" t="s">
        <v>333</v>
      </c>
      <c r="E181" s="62" t="s">
        <v>333</v>
      </c>
      <c r="F181" s="62" t="s">
        <v>333</v>
      </c>
      <c r="G181" s="62" t="s">
        <v>333</v>
      </c>
      <c r="H181" s="62" t="s">
        <v>333</v>
      </c>
      <c r="I181" s="62" t="s">
        <v>333</v>
      </c>
      <c r="J181" s="62" t="s">
        <v>333</v>
      </c>
      <c r="K181" s="62" t="s">
        <v>333</v>
      </c>
      <c r="L181" s="62" t="s">
        <v>333</v>
      </c>
    </row>
    <row r="182" spans="2:12" ht="18.75">
      <c r="B182" s="2" t="s">
        <v>94</v>
      </c>
      <c r="C182" s="62" t="s">
        <v>101</v>
      </c>
      <c r="D182" s="62" t="s">
        <v>333</v>
      </c>
      <c r="E182" s="62" t="s">
        <v>333</v>
      </c>
      <c r="F182" s="62" t="s">
        <v>333</v>
      </c>
      <c r="G182" s="62" t="s">
        <v>333</v>
      </c>
      <c r="H182" s="62" t="s">
        <v>333</v>
      </c>
      <c r="I182" s="62" t="s">
        <v>333</v>
      </c>
      <c r="J182" s="62" t="s">
        <v>333</v>
      </c>
      <c r="K182" s="62" t="s">
        <v>333</v>
      </c>
      <c r="L182" s="62" t="s">
        <v>333</v>
      </c>
    </row>
    <row r="183" spans="2:12" ht="18.75">
      <c r="B183" s="2" t="s">
        <v>95</v>
      </c>
      <c r="C183" s="62" t="s">
        <v>101</v>
      </c>
      <c r="D183" s="62" t="s">
        <v>333</v>
      </c>
      <c r="E183" s="62" t="s">
        <v>333</v>
      </c>
      <c r="F183" s="62" t="s">
        <v>333</v>
      </c>
      <c r="G183" s="62" t="s">
        <v>333</v>
      </c>
      <c r="H183" s="62" t="s">
        <v>333</v>
      </c>
      <c r="I183" s="62" t="s">
        <v>333</v>
      </c>
      <c r="J183" s="62" t="s">
        <v>333</v>
      </c>
      <c r="K183" s="62" t="s">
        <v>333</v>
      </c>
      <c r="L183" s="62" t="s">
        <v>333</v>
      </c>
    </row>
    <row r="184" spans="2:12" ht="18.75">
      <c r="B184" s="2" t="s">
        <v>96</v>
      </c>
      <c r="C184" s="62" t="s">
        <v>101</v>
      </c>
      <c r="D184" s="62" t="s">
        <v>333</v>
      </c>
      <c r="E184" s="62" t="s">
        <v>333</v>
      </c>
      <c r="F184" s="62" t="s">
        <v>333</v>
      </c>
      <c r="G184" s="62" t="s">
        <v>333</v>
      </c>
      <c r="H184" s="62" t="s">
        <v>333</v>
      </c>
      <c r="I184" s="62" t="s">
        <v>333</v>
      </c>
      <c r="J184" s="62" t="s">
        <v>333</v>
      </c>
      <c r="K184" s="62" t="s">
        <v>333</v>
      </c>
      <c r="L184" s="62" t="s">
        <v>333</v>
      </c>
    </row>
    <row r="185" spans="2:12" ht="56.25">
      <c r="B185" s="2" t="s">
        <v>97</v>
      </c>
      <c r="C185" s="62" t="s">
        <v>101</v>
      </c>
      <c r="D185" s="62" t="s">
        <v>333</v>
      </c>
      <c r="E185" s="62" t="s">
        <v>333</v>
      </c>
      <c r="F185" s="62" t="s">
        <v>333</v>
      </c>
      <c r="G185" s="62" t="s">
        <v>333</v>
      </c>
      <c r="H185" s="62" t="s">
        <v>333</v>
      </c>
      <c r="I185" s="62" t="s">
        <v>333</v>
      </c>
      <c r="J185" s="62" t="s">
        <v>333</v>
      </c>
      <c r="K185" s="62" t="s">
        <v>333</v>
      </c>
      <c r="L185" s="62" t="s">
        <v>333</v>
      </c>
    </row>
    <row r="186" spans="2:12" ht="18.75">
      <c r="B186" s="2" t="s">
        <v>98</v>
      </c>
      <c r="C186" s="62" t="s">
        <v>101</v>
      </c>
      <c r="D186" s="62" t="s">
        <v>333</v>
      </c>
      <c r="E186" s="62" t="s">
        <v>333</v>
      </c>
      <c r="F186" s="62" t="s">
        <v>333</v>
      </c>
      <c r="G186" s="62" t="s">
        <v>333</v>
      </c>
      <c r="H186" s="62" t="s">
        <v>333</v>
      </c>
      <c r="I186" s="62" t="s">
        <v>333</v>
      </c>
      <c r="J186" s="62" t="s">
        <v>333</v>
      </c>
      <c r="K186" s="62" t="s">
        <v>333</v>
      </c>
      <c r="L186" s="62" t="s">
        <v>333</v>
      </c>
    </row>
    <row r="187" spans="2:12" ht="37.5">
      <c r="B187" s="2" t="s">
        <v>102</v>
      </c>
      <c r="C187" s="62" t="s">
        <v>101</v>
      </c>
      <c r="D187" s="62" t="s">
        <v>333</v>
      </c>
      <c r="E187" s="62" t="s">
        <v>333</v>
      </c>
      <c r="F187" s="62" t="s">
        <v>333</v>
      </c>
      <c r="G187" s="62" t="s">
        <v>333</v>
      </c>
      <c r="H187" s="62" t="s">
        <v>333</v>
      </c>
      <c r="I187" s="62" t="s">
        <v>333</v>
      </c>
      <c r="J187" s="62" t="s">
        <v>333</v>
      </c>
      <c r="K187" s="62" t="s">
        <v>333</v>
      </c>
      <c r="L187" s="62" t="s">
        <v>333</v>
      </c>
    </row>
    <row r="188" spans="2:12" ht="18.75">
      <c r="B188" s="2" t="s">
        <v>103</v>
      </c>
      <c r="C188" s="62" t="s">
        <v>101</v>
      </c>
      <c r="D188" s="62" t="s">
        <v>333</v>
      </c>
      <c r="E188" s="62" t="s">
        <v>333</v>
      </c>
      <c r="F188" s="62" t="s">
        <v>333</v>
      </c>
      <c r="G188" s="62" t="s">
        <v>333</v>
      </c>
      <c r="H188" s="62" t="s">
        <v>333</v>
      </c>
      <c r="I188" s="62" t="s">
        <v>333</v>
      </c>
      <c r="J188" s="62" t="s">
        <v>333</v>
      </c>
      <c r="K188" s="62" t="s">
        <v>333</v>
      </c>
      <c r="L188" s="62" t="s">
        <v>333</v>
      </c>
    </row>
    <row r="189" spans="2:12" ht="18.75">
      <c r="B189" s="2" t="s">
        <v>341</v>
      </c>
      <c r="C189" s="62" t="s">
        <v>104</v>
      </c>
      <c r="D189" s="62" t="s">
        <v>333</v>
      </c>
      <c r="E189" s="62" t="s">
        <v>333</v>
      </c>
      <c r="F189" s="62" t="s">
        <v>333</v>
      </c>
      <c r="G189" s="62" t="s">
        <v>333</v>
      </c>
      <c r="H189" s="62" t="s">
        <v>333</v>
      </c>
      <c r="I189" s="62" t="s">
        <v>333</v>
      </c>
      <c r="J189" s="62" t="s">
        <v>333</v>
      </c>
      <c r="K189" s="62" t="s">
        <v>333</v>
      </c>
      <c r="L189" s="62" t="s">
        <v>333</v>
      </c>
    </row>
    <row r="190" spans="2:12" ht="18.75">
      <c r="B190" s="2" t="s">
        <v>105</v>
      </c>
      <c r="C190" s="62"/>
      <c r="D190" s="62" t="s">
        <v>333</v>
      </c>
      <c r="E190" s="62" t="s">
        <v>333</v>
      </c>
      <c r="F190" s="62" t="s">
        <v>333</v>
      </c>
      <c r="G190" s="62" t="s">
        <v>333</v>
      </c>
      <c r="H190" s="62" t="s">
        <v>333</v>
      </c>
      <c r="I190" s="62" t="s">
        <v>333</v>
      </c>
      <c r="J190" s="62" t="s">
        <v>333</v>
      </c>
      <c r="K190" s="62" t="s">
        <v>333</v>
      </c>
      <c r="L190" s="62" t="s">
        <v>333</v>
      </c>
    </row>
    <row r="191" spans="2:12" ht="18.75">
      <c r="B191" s="2" t="s">
        <v>93</v>
      </c>
      <c r="C191" s="62" t="s">
        <v>104</v>
      </c>
      <c r="D191" s="62" t="s">
        <v>333</v>
      </c>
      <c r="E191" s="62" t="s">
        <v>333</v>
      </c>
      <c r="F191" s="62" t="s">
        <v>333</v>
      </c>
      <c r="G191" s="62" t="s">
        <v>333</v>
      </c>
      <c r="H191" s="62" t="s">
        <v>333</v>
      </c>
      <c r="I191" s="62" t="s">
        <v>333</v>
      </c>
      <c r="J191" s="62" t="s">
        <v>333</v>
      </c>
      <c r="K191" s="62" t="s">
        <v>333</v>
      </c>
      <c r="L191" s="62" t="s">
        <v>333</v>
      </c>
    </row>
    <row r="192" spans="2:12" ht="18.75">
      <c r="B192" s="2" t="s">
        <v>94</v>
      </c>
      <c r="C192" s="62" t="s">
        <v>104</v>
      </c>
      <c r="D192" s="62" t="s">
        <v>333</v>
      </c>
      <c r="E192" s="62" t="s">
        <v>333</v>
      </c>
      <c r="F192" s="62" t="s">
        <v>333</v>
      </c>
      <c r="G192" s="62" t="s">
        <v>333</v>
      </c>
      <c r="H192" s="62" t="s">
        <v>333</v>
      </c>
      <c r="I192" s="62" t="s">
        <v>333</v>
      </c>
      <c r="J192" s="62" t="s">
        <v>333</v>
      </c>
      <c r="K192" s="62" t="s">
        <v>333</v>
      </c>
      <c r="L192" s="62" t="s">
        <v>333</v>
      </c>
    </row>
    <row r="193" spans="2:12" ht="18.75">
      <c r="B193" s="2" t="s">
        <v>95</v>
      </c>
      <c r="C193" s="62" t="s">
        <v>104</v>
      </c>
      <c r="D193" s="62" t="s">
        <v>333</v>
      </c>
      <c r="E193" s="62" t="s">
        <v>333</v>
      </c>
      <c r="F193" s="62" t="s">
        <v>333</v>
      </c>
      <c r="G193" s="62" t="s">
        <v>333</v>
      </c>
      <c r="H193" s="62" t="s">
        <v>333</v>
      </c>
      <c r="I193" s="62" t="s">
        <v>333</v>
      </c>
      <c r="J193" s="62" t="s">
        <v>333</v>
      </c>
      <c r="K193" s="62" t="s">
        <v>333</v>
      </c>
      <c r="L193" s="62" t="s">
        <v>333</v>
      </c>
    </row>
    <row r="194" spans="2:12" ht="18.75">
      <c r="B194" s="2" t="s">
        <v>96</v>
      </c>
      <c r="C194" s="62" t="s">
        <v>104</v>
      </c>
      <c r="D194" s="62" t="s">
        <v>333</v>
      </c>
      <c r="E194" s="62" t="s">
        <v>333</v>
      </c>
      <c r="F194" s="62" t="s">
        <v>333</v>
      </c>
      <c r="G194" s="62" t="s">
        <v>333</v>
      </c>
      <c r="H194" s="62" t="s">
        <v>333</v>
      </c>
      <c r="I194" s="62" t="s">
        <v>333</v>
      </c>
      <c r="J194" s="62" t="s">
        <v>333</v>
      </c>
      <c r="K194" s="62" t="s">
        <v>333</v>
      </c>
      <c r="L194" s="62" t="s">
        <v>333</v>
      </c>
    </row>
    <row r="195" spans="2:12" ht="56.25">
      <c r="B195" s="2" t="s">
        <v>97</v>
      </c>
      <c r="C195" s="62" t="s">
        <v>104</v>
      </c>
      <c r="D195" s="62" t="s">
        <v>333</v>
      </c>
      <c r="E195" s="62" t="s">
        <v>333</v>
      </c>
      <c r="F195" s="62" t="s">
        <v>333</v>
      </c>
      <c r="G195" s="62" t="s">
        <v>333</v>
      </c>
      <c r="H195" s="62" t="s">
        <v>333</v>
      </c>
      <c r="I195" s="62" t="s">
        <v>333</v>
      </c>
      <c r="J195" s="62" t="s">
        <v>333</v>
      </c>
      <c r="K195" s="62" t="s">
        <v>333</v>
      </c>
      <c r="L195" s="62" t="s">
        <v>333</v>
      </c>
    </row>
    <row r="196" spans="2:12" ht="18.75">
      <c r="B196" s="2" t="s">
        <v>98</v>
      </c>
      <c r="C196" s="62" t="s">
        <v>104</v>
      </c>
      <c r="D196" s="62" t="s">
        <v>333</v>
      </c>
      <c r="E196" s="62" t="s">
        <v>333</v>
      </c>
      <c r="F196" s="62" t="s">
        <v>333</v>
      </c>
      <c r="G196" s="62" t="s">
        <v>333</v>
      </c>
      <c r="H196" s="62" t="s">
        <v>333</v>
      </c>
      <c r="I196" s="62" t="s">
        <v>333</v>
      </c>
      <c r="J196" s="62" t="s">
        <v>333</v>
      </c>
      <c r="K196" s="62" t="s">
        <v>333</v>
      </c>
      <c r="L196" s="62" t="s">
        <v>333</v>
      </c>
    </row>
    <row r="197" spans="2:12" ht="37.5">
      <c r="B197" s="2" t="s">
        <v>99</v>
      </c>
      <c r="C197" s="62" t="s">
        <v>104</v>
      </c>
      <c r="D197" s="62" t="s">
        <v>333</v>
      </c>
      <c r="E197" s="62" t="s">
        <v>333</v>
      </c>
      <c r="F197" s="62" t="s">
        <v>333</v>
      </c>
      <c r="G197" s="62" t="s">
        <v>333</v>
      </c>
      <c r="H197" s="62" t="s">
        <v>333</v>
      </c>
      <c r="I197" s="62" t="s">
        <v>333</v>
      </c>
      <c r="J197" s="62" t="s">
        <v>333</v>
      </c>
      <c r="K197" s="62" t="s">
        <v>333</v>
      </c>
      <c r="L197" s="62" t="s">
        <v>333</v>
      </c>
    </row>
    <row r="198" spans="2:12" ht="18.75">
      <c r="B198" s="2" t="s">
        <v>41</v>
      </c>
      <c r="C198" s="62"/>
      <c r="D198" s="62" t="s">
        <v>333</v>
      </c>
      <c r="E198" s="62" t="s">
        <v>333</v>
      </c>
      <c r="F198" s="62" t="s">
        <v>333</v>
      </c>
      <c r="G198" s="62" t="s">
        <v>333</v>
      </c>
      <c r="H198" s="62" t="s">
        <v>333</v>
      </c>
      <c r="I198" s="62" t="s">
        <v>333</v>
      </c>
      <c r="J198" s="62" t="s">
        <v>333</v>
      </c>
      <c r="K198" s="62" t="s">
        <v>333</v>
      </c>
      <c r="L198" s="62" t="s">
        <v>333</v>
      </c>
    </row>
    <row r="199" spans="2:12" ht="18.75">
      <c r="B199" s="2" t="s">
        <v>106</v>
      </c>
      <c r="C199" s="62" t="s">
        <v>104</v>
      </c>
      <c r="D199" s="62" t="s">
        <v>333</v>
      </c>
      <c r="E199" s="62" t="s">
        <v>333</v>
      </c>
      <c r="F199" s="62" t="s">
        <v>333</v>
      </c>
      <c r="G199" s="62" t="s">
        <v>333</v>
      </c>
      <c r="H199" s="62" t="s">
        <v>333</v>
      </c>
      <c r="I199" s="62" t="s">
        <v>333</v>
      </c>
      <c r="J199" s="62" t="s">
        <v>333</v>
      </c>
      <c r="K199" s="62" t="s">
        <v>333</v>
      </c>
      <c r="L199" s="62" t="s">
        <v>333</v>
      </c>
    </row>
    <row r="200" spans="2:12" ht="37.5">
      <c r="B200" s="1" t="s">
        <v>342</v>
      </c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2:12" ht="37.5">
      <c r="B201" s="2" t="s">
        <v>343</v>
      </c>
      <c r="C201" s="77" t="s">
        <v>91</v>
      </c>
      <c r="D201" s="79">
        <v>1119</v>
      </c>
      <c r="E201" s="80">
        <v>1096</v>
      </c>
      <c r="F201" s="80">
        <v>1160</v>
      </c>
      <c r="G201" s="80">
        <v>1180</v>
      </c>
      <c r="H201" s="80">
        <v>1180</v>
      </c>
      <c r="I201" s="80">
        <v>1200</v>
      </c>
      <c r="J201" s="80">
        <v>1200</v>
      </c>
      <c r="K201" s="80">
        <v>1210</v>
      </c>
      <c r="L201" s="80">
        <v>1210</v>
      </c>
    </row>
    <row r="202" spans="2:12" ht="37.5">
      <c r="B202" s="2" t="s">
        <v>92</v>
      </c>
      <c r="C202" s="62"/>
      <c r="D202" s="79"/>
      <c r="E202" s="80"/>
      <c r="F202" s="80"/>
      <c r="G202" s="80"/>
      <c r="H202" s="80"/>
      <c r="I202" s="80"/>
      <c r="J202" s="80"/>
      <c r="K202" s="80"/>
      <c r="L202" s="80"/>
    </row>
    <row r="203" spans="2:12" ht="18.75">
      <c r="B203" s="2" t="s">
        <v>93</v>
      </c>
      <c r="C203" s="62" t="s">
        <v>91</v>
      </c>
      <c r="D203" s="81">
        <v>1</v>
      </c>
      <c r="E203" s="80">
        <v>1</v>
      </c>
      <c r="F203" s="80">
        <v>1</v>
      </c>
      <c r="G203" s="80">
        <v>1</v>
      </c>
      <c r="H203" s="80">
        <v>1</v>
      </c>
      <c r="I203" s="80">
        <v>1</v>
      </c>
      <c r="J203" s="80">
        <v>1</v>
      </c>
      <c r="K203" s="80">
        <v>1</v>
      </c>
      <c r="L203" s="80">
        <v>1</v>
      </c>
    </row>
    <row r="204" spans="2:12" ht="18.75">
      <c r="B204" s="2" t="s">
        <v>94</v>
      </c>
      <c r="C204" s="77" t="s">
        <v>91</v>
      </c>
      <c r="D204" s="79">
        <v>62</v>
      </c>
      <c r="E204" s="80">
        <v>62</v>
      </c>
      <c r="F204" s="80">
        <v>60</v>
      </c>
      <c r="G204" s="80">
        <v>60</v>
      </c>
      <c r="H204" s="80">
        <v>60</v>
      </c>
      <c r="I204" s="80">
        <v>58</v>
      </c>
      <c r="J204" s="80">
        <v>58</v>
      </c>
      <c r="K204" s="80">
        <v>58</v>
      </c>
      <c r="L204" s="80">
        <v>58</v>
      </c>
    </row>
    <row r="205" spans="2:12" ht="18.75">
      <c r="B205" s="2" t="s">
        <v>95</v>
      </c>
      <c r="C205" s="62" t="s">
        <v>91</v>
      </c>
      <c r="D205" s="81">
        <v>1</v>
      </c>
      <c r="E205" s="80">
        <v>1</v>
      </c>
      <c r="F205" s="80">
        <v>1</v>
      </c>
      <c r="G205" s="80">
        <v>1</v>
      </c>
      <c r="H205" s="80">
        <v>1</v>
      </c>
      <c r="I205" s="80">
        <v>1</v>
      </c>
      <c r="J205" s="80">
        <v>1</v>
      </c>
      <c r="K205" s="80">
        <v>1</v>
      </c>
      <c r="L205" s="80">
        <v>1</v>
      </c>
    </row>
    <row r="206" spans="2:12" ht="18.75">
      <c r="B206" s="2" t="s">
        <v>96</v>
      </c>
      <c r="C206" s="77" t="s">
        <v>91</v>
      </c>
      <c r="D206" s="79">
        <v>60</v>
      </c>
      <c r="E206" s="80">
        <v>60</v>
      </c>
      <c r="F206" s="80">
        <v>62</v>
      </c>
      <c r="G206" s="80">
        <v>62</v>
      </c>
      <c r="H206" s="80">
        <v>62</v>
      </c>
      <c r="I206" s="80">
        <v>65</v>
      </c>
      <c r="J206" s="80">
        <v>65</v>
      </c>
      <c r="K206" s="80">
        <v>65</v>
      </c>
      <c r="L206" s="80">
        <v>65</v>
      </c>
    </row>
    <row r="207" spans="2:12" ht="56.25">
      <c r="B207" s="2" t="s">
        <v>97</v>
      </c>
      <c r="C207" s="77" t="s">
        <v>91</v>
      </c>
      <c r="D207" s="79">
        <v>380</v>
      </c>
      <c r="E207" s="80">
        <v>380</v>
      </c>
      <c r="F207" s="80">
        <v>390</v>
      </c>
      <c r="G207" s="80">
        <v>395</v>
      </c>
      <c r="H207" s="80">
        <v>395</v>
      </c>
      <c r="I207" s="80">
        <v>400</v>
      </c>
      <c r="J207" s="80">
        <v>400</v>
      </c>
      <c r="K207" s="80">
        <v>405</v>
      </c>
      <c r="L207" s="80">
        <v>405</v>
      </c>
    </row>
    <row r="208" spans="2:12" ht="18.75">
      <c r="B208" s="2" t="s">
        <v>98</v>
      </c>
      <c r="C208" s="77" t="s">
        <v>91</v>
      </c>
      <c r="D208" s="79">
        <v>214</v>
      </c>
      <c r="E208" s="80">
        <v>214</v>
      </c>
      <c r="F208" s="80">
        <v>210</v>
      </c>
      <c r="G208" s="80">
        <v>210</v>
      </c>
      <c r="H208" s="80">
        <v>210</v>
      </c>
      <c r="I208" s="80">
        <v>215</v>
      </c>
      <c r="J208" s="80">
        <v>215</v>
      </c>
      <c r="K208" s="80">
        <v>215</v>
      </c>
      <c r="L208" s="80">
        <v>215</v>
      </c>
    </row>
    <row r="209" spans="2:12" ht="37.5">
      <c r="B209" s="2" t="s">
        <v>99</v>
      </c>
      <c r="C209" s="77" t="s">
        <v>91</v>
      </c>
      <c r="D209" s="79">
        <v>82</v>
      </c>
      <c r="E209" s="80">
        <v>82</v>
      </c>
      <c r="F209" s="80">
        <v>82</v>
      </c>
      <c r="G209" s="80">
        <v>82</v>
      </c>
      <c r="H209" s="80">
        <v>82</v>
      </c>
      <c r="I209" s="80">
        <v>84</v>
      </c>
      <c r="J209" s="80">
        <v>84</v>
      </c>
      <c r="K209" s="80">
        <v>84</v>
      </c>
      <c r="L209" s="80">
        <v>84</v>
      </c>
    </row>
    <row r="210" spans="2:12" ht="18.75">
      <c r="B210" s="2" t="s">
        <v>100</v>
      </c>
      <c r="C210" s="77" t="s">
        <v>91</v>
      </c>
      <c r="D210" s="79" t="s">
        <v>333</v>
      </c>
      <c r="E210" s="80" t="s">
        <v>333</v>
      </c>
      <c r="F210" s="80" t="s">
        <v>333</v>
      </c>
      <c r="G210" s="80" t="s">
        <v>333</v>
      </c>
      <c r="H210" s="80" t="s">
        <v>333</v>
      </c>
      <c r="I210" s="80" t="s">
        <v>333</v>
      </c>
      <c r="J210" s="80" t="s">
        <v>333</v>
      </c>
      <c r="K210" s="80" t="s">
        <v>333</v>
      </c>
      <c r="L210" s="80" t="s">
        <v>333</v>
      </c>
    </row>
    <row r="211" spans="2:12" ht="37.5">
      <c r="B211" s="2" t="s">
        <v>357</v>
      </c>
      <c r="C211" s="77" t="s">
        <v>101</v>
      </c>
      <c r="D211" s="82">
        <v>4.23</v>
      </c>
      <c r="E211" s="61">
        <v>4.31</v>
      </c>
      <c r="F211" s="61">
        <v>4.34</v>
      </c>
      <c r="G211" s="61">
        <v>4.36</v>
      </c>
      <c r="H211" s="61">
        <v>4.36</v>
      </c>
      <c r="I211" s="61">
        <v>4.38</v>
      </c>
      <c r="J211" s="61">
        <v>4.38</v>
      </c>
      <c r="K211" s="61">
        <v>4.38</v>
      </c>
      <c r="L211" s="61">
        <v>4.38</v>
      </c>
    </row>
    <row r="212" spans="2:12" ht="37.5">
      <c r="B212" s="2" t="s">
        <v>92</v>
      </c>
      <c r="C212" s="78"/>
      <c r="D212" s="79"/>
      <c r="E212" s="80"/>
      <c r="F212" s="80"/>
      <c r="G212" s="80"/>
      <c r="H212" s="80"/>
      <c r="I212" s="80"/>
      <c r="J212" s="80"/>
      <c r="K212" s="80"/>
      <c r="L212" s="80"/>
    </row>
    <row r="213" spans="2:12" ht="18.75">
      <c r="B213" s="2" t="s">
        <v>93</v>
      </c>
      <c r="C213" s="77" t="s">
        <v>101</v>
      </c>
      <c r="D213" s="82">
        <v>0.004</v>
      </c>
      <c r="E213" s="61">
        <v>0.004</v>
      </c>
      <c r="F213" s="61">
        <v>0.004</v>
      </c>
      <c r="G213" s="61">
        <v>0.004</v>
      </c>
      <c r="H213" s="61">
        <v>0.004</v>
      </c>
      <c r="I213" s="61">
        <v>0.004</v>
      </c>
      <c r="J213" s="61">
        <v>0.004</v>
      </c>
      <c r="K213" s="61">
        <v>0.004</v>
      </c>
      <c r="L213" s="61">
        <v>0.004</v>
      </c>
    </row>
    <row r="214" spans="2:12" ht="18.75">
      <c r="B214" s="2" t="s">
        <v>94</v>
      </c>
      <c r="C214" s="77" t="s">
        <v>101</v>
      </c>
      <c r="D214" s="82">
        <v>0.278</v>
      </c>
      <c r="E214" s="61">
        <v>0.278</v>
      </c>
      <c r="F214" s="61">
        <v>0.28</v>
      </c>
      <c r="G214" s="61">
        <v>0.28</v>
      </c>
      <c r="H214" s="61">
        <v>2.28</v>
      </c>
      <c r="I214" s="61">
        <v>0.282</v>
      </c>
      <c r="J214" s="61">
        <v>0.282</v>
      </c>
      <c r="K214" s="61">
        <v>0.284</v>
      </c>
      <c r="L214" s="61">
        <v>0.284</v>
      </c>
    </row>
    <row r="215" spans="2:12" ht="18.75">
      <c r="B215" s="2" t="s">
        <v>95</v>
      </c>
      <c r="C215" s="77" t="s">
        <v>101</v>
      </c>
      <c r="D215" s="82">
        <v>0.008</v>
      </c>
      <c r="E215" s="61">
        <v>0.008</v>
      </c>
      <c r="F215" s="61">
        <v>0.008</v>
      </c>
      <c r="G215" s="61">
        <v>0.008</v>
      </c>
      <c r="H215" s="61">
        <v>0.008</v>
      </c>
      <c r="I215" s="61">
        <v>0.008</v>
      </c>
      <c r="J215" s="61">
        <v>0.008</v>
      </c>
      <c r="K215" s="61">
        <v>0.008</v>
      </c>
      <c r="L215" s="61">
        <v>0.008</v>
      </c>
    </row>
    <row r="216" spans="2:12" ht="18.75">
      <c r="B216" s="2" t="s">
        <v>96</v>
      </c>
      <c r="C216" s="77" t="s">
        <v>101</v>
      </c>
      <c r="D216" s="82">
        <v>0.216</v>
      </c>
      <c r="E216" s="61">
        <v>0.216</v>
      </c>
      <c r="F216" s="61">
        <v>0.218</v>
      </c>
      <c r="G216" s="61">
        <v>0.218</v>
      </c>
      <c r="H216" s="61">
        <v>0.218</v>
      </c>
      <c r="I216" s="61">
        <v>0.22</v>
      </c>
      <c r="J216" s="61">
        <v>0.22</v>
      </c>
      <c r="K216" s="61">
        <v>0.222</v>
      </c>
      <c r="L216" s="61">
        <v>0.222</v>
      </c>
    </row>
    <row r="217" spans="2:12" ht="56.25">
      <c r="B217" s="2" t="s">
        <v>97</v>
      </c>
      <c r="C217" s="77" t="s">
        <v>101</v>
      </c>
      <c r="D217" s="82">
        <v>1.64</v>
      </c>
      <c r="E217" s="61">
        <v>1.64</v>
      </c>
      <c r="F217" s="61">
        <v>1.65</v>
      </c>
      <c r="G217" s="61">
        <v>1.65</v>
      </c>
      <c r="H217" s="61">
        <v>1.65</v>
      </c>
      <c r="I217" s="61">
        <v>1.66</v>
      </c>
      <c r="J217" s="61">
        <v>1.66</v>
      </c>
      <c r="K217" s="61">
        <v>1.67</v>
      </c>
      <c r="L217" s="61">
        <v>1.67</v>
      </c>
    </row>
    <row r="218" spans="2:12" ht="18.75">
      <c r="B218" s="2" t="s">
        <v>98</v>
      </c>
      <c r="C218" s="77" t="s">
        <v>101</v>
      </c>
      <c r="D218" s="82">
        <v>0.716</v>
      </c>
      <c r="E218" s="61">
        <v>0.716</v>
      </c>
      <c r="F218" s="61">
        <v>0.724</v>
      </c>
      <c r="G218" s="61">
        <v>0.724</v>
      </c>
      <c r="H218" s="61">
        <v>0.724</v>
      </c>
      <c r="I218" s="61">
        <v>0.728</v>
      </c>
      <c r="J218" s="61">
        <v>0.728</v>
      </c>
      <c r="K218" s="61">
        <v>0.728</v>
      </c>
      <c r="L218" s="61">
        <v>0.728</v>
      </c>
    </row>
    <row r="219" spans="2:12" ht="37.5">
      <c r="B219" s="2" t="s">
        <v>102</v>
      </c>
      <c r="C219" s="77" t="s">
        <v>101</v>
      </c>
      <c r="D219" s="82">
        <v>0.334</v>
      </c>
      <c r="E219" s="61">
        <v>0.334</v>
      </c>
      <c r="F219" s="61">
        <v>0.336</v>
      </c>
      <c r="G219" s="61">
        <v>0.336</v>
      </c>
      <c r="H219" s="61">
        <v>0.336</v>
      </c>
      <c r="I219" s="61">
        <v>0.34</v>
      </c>
      <c r="J219" s="61">
        <v>0.34</v>
      </c>
      <c r="K219" s="61">
        <v>0.342</v>
      </c>
      <c r="L219" s="61">
        <v>0.342</v>
      </c>
    </row>
    <row r="220" spans="2:12" ht="18.75">
      <c r="B220" s="2" t="s">
        <v>103</v>
      </c>
      <c r="C220" s="77" t="s">
        <v>101</v>
      </c>
      <c r="D220" s="79" t="s">
        <v>333</v>
      </c>
      <c r="E220" s="80" t="s">
        <v>333</v>
      </c>
      <c r="F220" s="80" t="s">
        <v>333</v>
      </c>
      <c r="G220" s="80" t="s">
        <v>333</v>
      </c>
      <c r="H220" s="80" t="s">
        <v>333</v>
      </c>
      <c r="I220" s="80" t="s">
        <v>333</v>
      </c>
      <c r="J220" s="80" t="s">
        <v>333</v>
      </c>
      <c r="K220" s="80" t="s">
        <v>333</v>
      </c>
      <c r="L220" s="80" t="s">
        <v>333</v>
      </c>
    </row>
    <row r="221" spans="2:12" ht="18.75">
      <c r="B221" s="2" t="s">
        <v>344</v>
      </c>
      <c r="C221" s="62" t="s">
        <v>104</v>
      </c>
      <c r="D221" s="60">
        <v>6</v>
      </c>
      <c r="E221" s="61">
        <v>6</v>
      </c>
      <c r="F221" s="61">
        <v>6.2</v>
      </c>
      <c r="G221" s="61">
        <v>6.4</v>
      </c>
      <c r="H221" s="61">
        <v>6.5</v>
      </c>
      <c r="I221" s="61">
        <v>6.6</v>
      </c>
      <c r="J221" s="61">
        <v>6.7</v>
      </c>
      <c r="K221" s="61">
        <v>6.8</v>
      </c>
      <c r="L221" s="61">
        <v>6.9</v>
      </c>
    </row>
    <row r="222" spans="2:12" ht="18.75">
      <c r="B222" s="2" t="s">
        <v>105</v>
      </c>
      <c r="C222" s="62"/>
      <c r="D222" s="81"/>
      <c r="E222" s="80"/>
      <c r="F222" s="80"/>
      <c r="G222" s="80"/>
      <c r="H222" s="80"/>
      <c r="I222" s="80"/>
      <c r="J222" s="80"/>
      <c r="K222" s="80"/>
      <c r="L222" s="80"/>
    </row>
    <row r="223" spans="2:12" ht="18.75">
      <c r="B223" s="2" t="s">
        <v>93</v>
      </c>
      <c r="C223" s="62" t="s">
        <v>104</v>
      </c>
      <c r="D223" s="81" t="s">
        <v>333</v>
      </c>
      <c r="E223" s="80" t="s">
        <v>333</v>
      </c>
      <c r="F223" s="80" t="s">
        <v>333</v>
      </c>
      <c r="G223" s="80" t="s">
        <v>333</v>
      </c>
      <c r="H223" s="80" t="s">
        <v>333</v>
      </c>
      <c r="I223" s="80" t="s">
        <v>333</v>
      </c>
      <c r="J223" s="80" t="s">
        <v>333</v>
      </c>
      <c r="K223" s="80" t="s">
        <v>333</v>
      </c>
      <c r="L223" s="80" t="s">
        <v>333</v>
      </c>
    </row>
    <row r="224" spans="2:12" ht="18.75">
      <c r="B224" s="2" t="s">
        <v>94</v>
      </c>
      <c r="C224" s="62" t="s">
        <v>104</v>
      </c>
      <c r="D224" s="60">
        <v>0.085</v>
      </c>
      <c r="E224" s="61">
        <v>0.085</v>
      </c>
      <c r="F224" s="61">
        <v>0.092</v>
      </c>
      <c r="G224" s="61">
        <v>0.092</v>
      </c>
      <c r="H224" s="61">
        <v>0.092</v>
      </c>
      <c r="I224" s="61">
        <v>0.094</v>
      </c>
      <c r="J224" s="61">
        <v>0.094</v>
      </c>
      <c r="K224" s="61">
        <v>0.098</v>
      </c>
      <c r="L224" s="61">
        <v>0.098</v>
      </c>
    </row>
    <row r="225" spans="2:12" ht="18.75">
      <c r="B225" s="2" t="s">
        <v>95</v>
      </c>
      <c r="C225" s="62" t="s">
        <v>104</v>
      </c>
      <c r="D225" s="60">
        <v>0.064</v>
      </c>
      <c r="E225" s="61">
        <v>0.064</v>
      </c>
      <c r="F225" s="61">
        <v>0.067</v>
      </c>
      <c r="G225" s="61">
        <v>0.067</v>
      </c>
      <c r="H225" s="61">
        <v>0.067</v>
      </c>
      <c r="I225" s="61">
        <v>0.069</v>
      </c>
      <c r="J225" s="61">
        <v>0.069</v>
      </c>
      <c r="K225" s="61">
        <v>0.072</v>
      </c>
      <c r="L225" s="61">
        <v>0.072</v>
      </c>
    </row>
    <row r="226" spans="2:12" ht="18.75">
      <c r="B226" s="2" t="s">
        <v>96</v>
      </c>
      <c r="C226" s="62" t="s">
        <v>104</v>
      </c>
      <c r="D226" s="60">
        <v>0.245</v>
      </c>
      <c r="E226" s="61">
        <v>0.245</v>
      </c>
      <c r="F226" s="61">
        <v>0.26</v>
      </c>
      <c r="G226" s="61">
        <v>0.26</v>
      </c>
      <c r="H226" s="61">
        <v>0.26</v>
      </c>
      <c r="I226" s="61">
        <v>0.28</v>
      </c>
      <c r="J226" s="61">
        <v>0.28</v>
      </c>
      <c r="K226" s="61">
        <v>0.292</v>
      </c>
      <c r="L226" s="61">
        <v>0.292</v>
      </c>
    </row>
    <row r="227" spans="2:12" ht="56.25">
      <c r="B227" s="2" t="s">
        <v>97</v>
      </c>
      <c r="C227" s="62" t="s">
        <v>104</v>
      </c>
      <c r="D227" s="60">
        <v>4.05</v>
      </c>
      <c r="E227" s="61">
        <v>4.05</v>
      </c>
      <c r="F227" s="61">
        <v>4.4</v>
      </c>
      <c r="G227" s="61">
        <v>4.5</v>
      </c>
      <c r="H227" s="61">
        <v>4.6</v>
      </c>
      <c r="I227" s="61">
        <v>4.8</v>
      </c>
      <c r="J227" s="61">
        <v>4.9</v>
      </c>
      <c r="K227" s="61">
        <v>5</v>
      </c>
      <c r="L227" s="61">
        <v>5.1</v>
      </c>
    </row>
    <row r="228" spans="2:12" ht="18.75">
      <c r="B228" s="2" t="s">
        <v>98</v>
      </c>
      <c r="C228" s="62" t="s">
        <v>104</v>
      </c>
      <c r="D228" s="60">
        <v>0.23</v>
      </c>
      <c r="E228" s="61">
        <v>0.23</v>
      </c>
      <c r="F228" s="61">
        <v>0.242</v>
      </c>
      <c r="G228" s="61">
        <v>0.242</v>
      </c>
      <c r="H228" s="61">
        <v>0.242</v>
      </c>
      <c r="I228" s="61">
        <v>0.251</v>
      </c>
      <c r="J228" s="61">
        <v>0.251</v>
      </c>
      <c r="K228" s="61">
        <v>0.264</v>
      </c>
      <c r="L228" s="61">
        <v>0.264</v>
      </c>
    </row>
    <row r="229" spans="2:12" ht="37.5">
      <c r="B229" s="2" t="s">
        <v>99</v>
      </c>
      <c r="C229" s="62" t="s">
        <v>104</v>
      </c>
      <c r="D229" s="60">
        <v>0.155</v>
      </c>
      <c r="E229" s="61">
        <v>0.155</v>
      </c>
      <c r="F229" s="61">
        <v>0.167</v>
      </c>
      <c r="G229" s="61">
        <v>0.167</v>
      </c>
      <c r="H229" s="61">
        <v>0.167</v>
      </c>
      <c r="I229" s="61">
        <v>0.174</v>
      </c>
      <c r="J229" s="61">
        <v>0.174</v>
      </c>
      <c r="K229" s="61">
        <v>0.181</v>
      </c>
      <c r="L229" s="61">
        <v>0.181</v>
      </c>
    </row>
    <row r="230" spans="2:12" ht="18.75">
      <c r="B230" s="2" t="s">
        <v>41</v>
      </c>
      <c r="C230" s="62"/>
      <c r="D230" s="81"/>
      <c r="E230" s="80"/>
      <c r="F230" s="80"/>
      <c r="G230" s="80"/>
      <c r="H230" s="80"/>
      <c r="I230" s="80"/>
      <c r="J230" s="80"/>
      <c r="K230" s="80"/>
      <c r="L230" s="80"/>
    </row>
    <row r="231" spans="2:12" ht="18.75">
      <c r="B231" s="2" t="s">
        <v>106</v>
      </c>
      <c r="C231" s="62" t="s">
        <v>104</v>
      </c>
      <c r="D231" s="81" t="s">
        <v>333</v>
      </c>
      <c r="E231" s="80" t="s">
        <v>333</v>
      </c>
      <c r="F231" s="80" t="s">
        <v>333</v>
      </c>
      <c r="G231" s="80" t="s">
        <v>333</v>
      </c>
      <c r="H231" s="80" t="s">
        <v>333</v>
      </c>
      <c r="I231" s="80" t="s">
        <v>333</v>
      </c>
      <c r="J231" s="80" t="s">
        <v>333</v>
      </c>
      <c r="K231" s="80" t="s">
        <v>333</v>
      </c>
      <c r="L231" s="80" t="s">
        <v>333</v>
      </c>
    </row>
    <row r="232" spans="2:12" ht="15.75">
      <c r="B232" s="92" t="s">
        <v>363</v>
      </c>
      <c r="C232" s="93"/>
      <c r="D232" s="93"/>
      <c r="E232" s="93"/>
      <c r="F232" s="93"/>
      <c r="G232" s="93"/>
      <c r="H232" s="93"/>
      <c r="I232" s="93"/>
      <c r="J232" s="93"/>
      <c r="K232" s="93"/>
      <c r="L232" s="94"/>
    </row>
    <row r="233" spans="2:12" ht="31.5">
      <c r="B233" s="25" t="s">
        <v>107</v>
      </c>
      <c r="C233" s="4" t="s">
        <v>75</v>
      </c>
      <c r="D233" s="3">
        <v>15610.551264000002</v>
      </c>
      <c r="E233" s="3">
        <v>24440.491152000006</v>
      </c>
      <c r="F233" s="3">
        <v>16894.488139199995</v>
      </c>
      <c r="G233" s="3">
        <v>16649.897668992002</v>
      </c>
      <c r="H233" s="3">
        <v>16961.183107343997</v>
      </c>
      <c r="I233" s="3">
        <v>17224.035590905925</v>
      </c>
      <c r="J233" s="3">
        <v>17594.854433664488</v>
      </c>
      <c r="K233" s="3">
        <v>17833.212170451217</v>
      </c>
      <c r="L233" s="3">
        <v>18312.607908357644</v>
      </c>
    </row>
    <row r="234" spans="2:12" ht="31.5">
      <c r="B234" s="25" t="s">
        <v>108</v>
      </c>
      <c r="C234" s="4" t="s">
        <v>77</v>
      </c>
      <c r="D234" s="3">
        <v>197.6986622011697</v>
      </c>
      <c r="E234" s="3">
        <v>136.9763088552632</v>
      </c>
      <c r="F234" s="3">
        <v>65.21225886424789</v>
      </c>
      <c r="G234" s="3">
        <v>93.32599141372053</v>
      </c>
      <c r="H234" s="3">
        <v>95.6140700338786</v>
      </c>
      <c r="I234" s="3">
        <v>98.61610772216069</v>
      </c>
      <c r="J234" s="3">
        <v>99.26890812789856</v>
      </c>
      <c r="K234" s="3">
        <v>98.7946392525506</v>
      </c>
      <c r="L234" s="3">
        <v>99.88420094499396</v>
      </c>
    </row>
    <row r="235" spans="2:12" ht="18.75">
      <c r="B235" s="2" t="s">
        <v>109</v>
      </c>
      <c r="C235" s="4" t="s">
        <v>277</v>
      </c>
      <c r="D235" s="4">
        <v>103.3</v>
      </c>
      <c r="E235" s="3">
        <v>114.3</v>
      </c>
      <c r="F235" s="3">
        <v>106</v>
      </c>
      <c r="G235" s="3">
        <v>105.6</v>
      </c>
      <c r="H235" s="3">
        <v>105</v>
      </c>
      <c r="I235" s="3">
        <v>104.9</v>
      </c>
      <c r="J235" s="3">
        <v>104.5</v>
      </c>
      <c r="K235" s="3">
        <v>104.8</v>
      </c>
      <c r="L235" s="3">
        <v>104.2</v>
      </c>
    </row>
    <row r="236" spans="2:12" ht="75">
      <c r="B236" s="2" t="s">
        <v>110</v>
      </c>
      <c r="C236" s="4" t="s">
        <v>289</v>
      </c>
      <c r="D236" s="3">
        <v>15486.658</v>
      </c>
      <c r="E236" s="3">
        <v>24246.519000000004</v>
      </c>
      <c r="F236" s="3">
        <v>16760.404899999994</v>
      </c>
      <c r="G236" s="3">
        <v>16517.755623999998</v>
      </c>
      <c r="H236" s="3">
        <v>16826.570542999994</v>
      </c>
      <c r="I236" s="3">
        <v>17087.33689574</v>
      </c>
      <c r="J236" s="3">
        <v>17455.212731810003</v>
      </c>
      <c r="K236" s="3">
        <v>17691.678740526997</v>
      </c>
      <c r="L236" s="3">
        <v>18167.2697503548</v>
      </c>
    </row>
    <row r="237" spans="2:12" ht="31.5">
      <c r="B237" s="2" t="s">
        <v>111</v>
      </c>
      <c r="C237" s="4" t="s">
        <v>77</v>
      </c>
      <c r="D237" s="3">
        <v>197.6986622011697</v>
      </c>
      <c r="E237" s="3">
        <v>136.9763088552632</v>
      </c>
      <c r="F237" s="3">
        <v>65.21225886424789</v>
      </c>
      <c r="G237" s="3">
        <v>93.32599141372052</v>
      </c>
      <c r="H237" s="3">
        <v>95.61407003387859</v>
      </c>
      <c r="I237" s="3">
        <v>98.61610772216069</v>
      </c>
      <c r="J237" s="3">
        <v>99.26890812789854</v>
      </c>
      <c r="K237" s="3">
        <v>98.7946392525506</v>
      </c>
      <c r="L237" s="3">
        <v>99.88420094499396</v>
      </c>
    </row>
    <row r="238" spans="2:12" ht="18.75">
      <c r="B238" s="2" t="s">
        <v>109</v>
      </c>
      <c r="C238" s="4" t="s">
        <v>277</v>
      </c>
      <c r="D238" s="4">
        <v>103.3</v>
      </c>
      <c r="E238" s="3">
        <v>114.3</v>
      </c>
      <c r="F238" s="3">
        <v>106</v>
      </c>
      <c r="G238" s="3">
        <v>105.6</v>
      </c>
      <c r="H238" s="3">
        <v>105</v>
      </c>
      <c r="I238" s="3">
        <v>104.9</v>
      </c>
      <c r="J238" s="3">
        <v>104.5</v>
      </c>
      <c r="K238" s="3">
        <v>104.8</v>
      </c>
      <c r="L238" s="3">
        <v>104.2</v>
      </c>
    </row>
    <row r="239" spans="2:12" ht="93.75">
      <c r="B239" s="49" t="s">
        <v>112</v>
      </c>
      <c r="C239" s="28"/>
      <c r="D239" s="28"/>
      <c r="E239" s="3"/>
      <c r="F239" s="3"/>
      <c r="G239" s="3"/>
      <c r="H239" s="3"/>
      <c r="I239" s="3"/>
      <c r="J239" s="3"/>
      <c r="K239" s="3"/>
      <c r="L239" s="3"/>
    </row>
    <row r="240" spans="2:12" ht="31.5">
      <c r="B240" s="25" t="s">
        <v>113</v>
      </c>
      <c r="C240" s="28" t="s">
        <v>114</v>
      </c>
      <c r="D240" s="3">
        <v>21.13</v>
      </c>
      <c r="E240" s="3">
        <v>26.262</v>
      </c>
      <c r="F240" s="3">
        <v>28.908</v>
      </c>
      <c r="G240" s="3">
        <v>15</v>
      </c>
      <c r="H240" s="3">
        <v>27</v>
      </c>
      <c r="I240" s="3">
        <v>17</v>
      </c>
      <c r="J240" s="3">
        <v>21</v>
      </c>
      <c r="K240" s="3">
        <v>19</v>
      </c>
      <c r="L240" s="3">
        <v>23</v>
      </c>
    </row>
    <row r="241" spans="2:12" ht="31.5">
      <c r="B241" s="25" t="s">
        <v>111</v>
      </c>
      <c r="C241" s="28" t="s">
        <v>77</v>
      </c>
      <c r="D241" s="3">
        <v>109.56071493940458</v>
      </c>
      <c r="E241" s="3">
        <v>108.7381824550682</v>
      </c>
      <c r="F241" s="3">
        <v>103.84471142033185</v>
      </c>
      <c r="G241" s="3">
        <v>49.13707435500711</v>
      </c>
      <c r="H241" s="3">
        <v>88.95214374666428</v>
      </c>
      <c r="I241" s="3">
        <v>108.03940260565618</v>
      </c>
      <c r="J241" s="3">
        <v>74.42849548112706</v>
      </c>
      <c r="K241" s="3">
        <v>106.64571171980243</v>
      </c>
      <c r="L241" s="3">
        <v>105.10922219175579</v>
      </c>
    </row>
    <row r="242" spans="2:12" ht="31.5">
      <c r="B242" s="25" t="s">
        <v>115</v>
      </c>
      <c r="C242" s="28" t="s">
        <v>114</v>
      </c>
      <c r="D242" s="27" t="s">
        <v>333</v>
      </c>
      <c r="E242" s="27" t="s">
        <v>333</v>
      </c>
      <c r="F242" s="27" t="s">
        <v>333</v>
      </c>
      <c r="G242" s="27" t="s">
        <v>333</v>
      </c>
      <c r="H242" s="27" t="s">
        <v>333</v>
      </c>
      <c r="I242" s="27" t="s">
        <v>333</v>
      </c>
      <c r="J242" s="27" t="s">
        <v>333</v>
      </c>
      <c r="K242" s="27" t="s">
        <v>333</v>
      </c>
      <c r="L242" s="27" t="s">
        <v>333</v>
      </c>
    </row>
    <row r="243" spans="2:12" ht="31.5">
      <c r="B243" s="25" t="s">
        <v>111</v>
      </c>
      <c r="C243" s="28" t="s">
        <v>77</v>
      </c>
      <c r="D243" s="27" t="s">
        <v>333</v>
      </c>
      <c r="E243" s="27" t="s">
        <v>333</v>
      </c>
      <c r="F243" s="27" t="s">
        <v>333</v>
      </c>
      <c r="G243" s="27" t="s">
        <v>333</v>
      </c>
      <c r="H243" s="27" t="s">
        <v>333</v>
      </c>
      <c r="I243" s="27" t="s">
        <v>333</v>
      </c>
      <c r="J243" s="27" t="s">
        <v>333</v>
      </c>
      <c r="K243" s="27" t="s">
        <v>333</v>
      </c>
      <c r="L243" s="27" t="s">
        <v>333</v>
      </c>
    </row>
    <row r="244" spans="2:12" ht="31.5">
      <c r="B244" s="25" t="s">
        <v>116</v>
      </c>
      <c r="C244" s="28" t="s">
        <v>114</v>
      </c>
      <c r="D244" s="3">
        <v>11007.89</v>
      </c>
      <c r="E244" s="3">
        <v>21252.68</v>
      </c>
      <c r="F244" s="3">
        <v>13431.6</v>
      </c>
      <c r="G244" s="3">
        <v>13279.9</v>
      </c>
      <c r="H244" s="3">
        <v>13279.9</v>
      </c>
      <c r="I244" s="3">
        <v>13773.5</v>
      </c>
      <c r="J244" s="3">
        <v>13773.5</v>
      </c>
      <c r="K244" s="3">
        <v>14201.5</v>
      </c>
      <c r="L244" s="3">
        <v>14201.5</v>
      </c>
    </row>
    <row r="245" spans="2:12" ht="31.5">
      <c r="B245" s="25" t="s">
        <v>111</v>
      </c>
      <c r="C245" s="28" t="s">
        <v>77</v>
      </c>
      <c r="D245" s="3">
        <v>309.69232758540824</v>
      </c>
      <c r="E245" s="3">
        <v>168.91312302950584</v>
      </c>
      <c r="F245" s="3">
        <v>59.622225313310985</v>
      </c>
      <c r="G245" s="3">
        <v>93.62743737743737</v>
      </c>
      <c r="H245" s="3">
        <v>94.16245130530845</v>
      </c>
      <c r="I245" s="3">
        <v>98.87215963636811</v>
      </c>
      <c r="J245" s="3">
        <v>99.25061766368435</v>
      </c>
      <c r="K245" s="3">
        <v>98.38493932784414</v>
      </c>
      <c r="L245" s="3">
        <v>98.95145529326358</v>
      </c>
    </row>
    <row r="246" spans="2:12" ht="37.5">
      <c r="B246" s="2" t="s">
        <v>117</v>
      </c>
      <c r="C246" s="4" t="s">
        <v>289</v>
      </c>
      <c r="D246" s="3">
        <v>11007.89</v>
      </c>
      <c r="E246" s="3">
        <v>21252.68</v>
      </c>
      <c r="F246" s="3">
        <v>13431.6</v>
      </c>
      <c r="G246" s="3">
        <v>13279.9</v>
      </c>
      <c r="H246" s="3">
        <v>13279.9</v>
      </c>
      <c r="I246" s="3">
        <v>13773.5</v>
      </c>
      <c r="J246" s="3">
        <v>13773.5</v>
      </c>
      <c r="K246" s="3">
        <v>14201.5</v>
      </c>
      <c r="L246" s="3">
        <v>14201.5</v>
      </c>
    </row>
    <row r="247" spans="2:12" ht="31.5">
      <c r="B247" s="2" t="s">
        <v>111</v>
      </c>
      <c r="C247" s="4" t="s">
        <v>77</v>
      </c>
      <c r="D247" s="48">
        <v>309.69232758540824</v>
      </c>
      <c r="E247" s="3">
        <v>168.91312302950584</v>
      </c>
      <c r="F247" s="3">
        <v>59.622225313310985</v>
      </c>
      <c r="G247" s="3">
        <v>93.62743737743737</v>
      </c>
      <c r="H247" s="3">
        <v>94.16245130530845</v>
      </c>
      <c r="I247" s="3">
        <v>98.87215963636811</v>
      </c>
      <c r="J247" s="3">
        <v>99.25061766368435</v>
      </c>
      <c r="K247" s="3">
        <v>98.38493932784414</v>
      </c>
      <c r="L247" s="3">
        <v>98.95145529326358</v>
      </c>
    </row>
    <row r="248" spans="2:12" ht="37.5">
      <c r="B248" s="2" t="s">
        <v>118</v>
      </c>
      <c r="C248" s="4" t="s">
        <v>289</v>
      </c>
      <c r="D248" s="27" t="s">
        <v>333</v>
      </c>
      <c r="E248" s="27" t="s">
        <v>333</v>
      </c>
      <c r="F248" s="27" t="s">
        <v>333</v>
      </c>
      <c r="G248" s="27" t="s">
        <v>333</v>
      </c>
      <c r="H248" s="27" t="s">
        <v>333</v>
      </c>
      <c r="I248" s="27" t="s">
        <v>333</v>
      </c>
      <c r="J248" s="27" t="s">
        <v>333</v>
      </c>
      <c r="K248" s="27" t="s">
        <v>333</v>
      </c>
      <c r="L248" s="27" t="s">
        <v>333</v>
      </c>
    </row>
    <row r="249" spans="2:12" ht="31.5">
      <c r="B249" s="2" t="s">
        <v>111</v>
      </c>
      <c r="C249" s="4" t="s">
        <v>77</v>
      </c>
      <c r="D249" s="27" t="s">
        <v>333</v>
      </c>
      <c r="E249" s="27" t="s">
        <v>333</v>
      </c>
      <c r="F249" s="27" t="s">
        <v>333</v>
      </c>
      <c r="G249" s="27" t="s">
        <v>333</v>
      </c>
      <c r="H249" s="27" t="s">
        <v>333</v>
      </c>
      <c r="I249" s="27" t="s">
        <v>333</v>
      </c>
      <c r="J249" s="27" t="s">
        <v>333</v>
      </c>
      <c r="K249" s="27" t="s">
        <v>333</v>
      </c>
      <c r="L249" s="27" t="s">
        <v>333</v>
      </c>
    </row>
    <row r="250" spans="2:12" ht="31.5">
      <c r="B250" s="25" t="s">
        <v>119</v>
      </c>
      <c r="C250" s="28" t="s">
        <v>114</v>
      </c>
      <c r="D250" s="3">
        <v>8.345</v>
      </c>
      <c r="E250" s="3">
        <v>5.859</v>
      </c>
      <c r="F250" s="3">
        <v>15.3</v>
      </c>
      <c r="G250" s="3">
        <v>15.453000000000001</v>
      </c>
      <c r="H250" s="3">
        <v>15.606000000000002</v>
      </c>
      <c r="I250" s="3">
        <v>15.916590000000001</v>
      </c>
      <c r="J250" s="3">
        <v>16.386300000000002</v>
      </c>
      <c r="K250" s="3">
        <v>16.712419500000003</v>
      </c>
      <c r="L250" s="3">
        <v>17.697204000000003</v>
      </c>
    </row>
    <row r="251" spans="2:12" ht="31.5">
      <c r="B251" s="25" t="s">
        <v>111</v>
      </c>
      <c r="C251" s="28" t="s">
        <v>77</v>
      </c>
      <c r="D251" s="3">
        <v>85.94</v>
      </c>
      <c r="E251" s="3">
        <v>61.42581488278615</v>
      </c>
      <c r="F251" s="3">
        <v>246.35538938643015</v>
      </c>
      <c r="G251" s="3">
        <v>95.6439393939394</v>
      </c>
      <c r="H251" s="3">
        <v>97.14285714285715</v>
      </c>
      <c r="I251" s="3">
        <v>98.18875119161106</v>
      </c>
      <c r="J251" s="3">
        <v>100.47846889952153</v>
      </c>
      <c r="K251" s="3">
        <v>100.1908396946565</v>
      </c>
      <c r="L251" s="3">
        <v>103.64683301343571</v>
      </c>
    </row>
    <row r="252" spans="2:12" ht="37.5">
      <c r="B252" s="2" t="s">
        <v>120</v>
      </c>
      <c r="C252" s="4" t="s">
        <v>289</v>
      </c>
      <c r="D252" s="3">
        <v>1.402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</row>
    <row r="253" spans="2:12" ht="31.5">
      <c r="B253" s="2" t="s">
        <v>111</v>
      </c>
      <c r="C253" s="4" t="s">
        <v>77</v>
      </c>
      <c r="D253" s="3">
        <v>904.8</v>
      </c>
      <c r="E253" s="3">
        <v>0</v>
      </c>
      <c r="F253" s="3" t="e">
        <v>#DIV/0!</v>
      </c>
      <c r="G253" s="3" t="e">
        <v>#DIV/0!</v>
      </c>
      <c r="H253" s="3" t="e">
        <v>#DIV/0!</v>
      </c>
      <c r="I253" s="3" t="e">
        <v>#DIV/0!</v>
      </c>
      <c r="J253" s="3" t="e">
        <v>#DIV/0!</v>
      </c>
      <c r="K253" s="3" t="e">
        <v>#DIV/0!</v>
      </c>
      <c r="L253" s="3" t="e">
        <v>#DIV/0!</v>
      </c>
    </row>
    <row r="254" spans="2:12" ht="18.75">
      <c r="B254" s="2" t="s">
        <v>121</v>
      </c>
      <c r="C254" s="4" t="s">
        <v>289</v>
      </c>
      <c r="D254" s="27" t="s">
        <v>333</v>
      </c>
      <c r="E254" s="27" t="s">
        <v>333</v>
      </c>
      <c r="F254" s="27" t="s">
        <v>333</v>
      </c>
      <c r="G254" s="27" t="s">
        <v>333</v>
      </c>
      <c r="H254" s="27" t="s">
        <v>333</v>
      </c>
      <c r="I254" s="27" t="s">
        <v>333</v>
      </c>
      <c r="J254" s="27" t="s">
        <v>333</v>
      </c>
      <c r="K254" s="27" t="s">
        <v>333</v>
      </c>
      <c r="L254" s="27" t="s">
        <v>333</v>
      </c>
    </row>
    <row r="255" spans="2:12" ht="31.5">
      <c r="B255" s="2" t="s">
        <v>111</v>
      </c>
      <c r="C255" s="4" t="s">
        <v>77</v>
      </c>
      <c r="D255" s="27" t="s">
        <v>333</v>
      </c>
      <c r="E255" s="27" t="s">
        <v>333</v>
      </c>
      <c r="F255" s="27" t="s">
        <v>333</v>
      </c>
      <c r="G255" s="27" t="s">
        <v>333</v>
      </c>
      <c r="H255" s="27" t="s">
        <v>333</v>
      </c>
      <c r="I255" s="27" t="s">
        <v>333</v>
      </c>
      <c r="J255" s="27" t="s">
        <v>333</v>
      </c>
      <c r="K255" s="27" t="s">
        <v>333</v>
      </c>
      <c r="L255" s="27" t="s">
        <v>333</v>
      </c>
    </row>
    <row r="256" spans="2:12" ht="37.5">
      <c r="B256" s="2" t="s">
        <v>122</v>
      </c>
      <c r="C256" s="4" t="s">
        <v>289</v>
      </c>
      <c r="D256" s="27" t="s">
        <v>333</v>
      </c>
      <c r="E256" s="27" t="s">
        <v>333</v>
      </c>
      <c r="F256" s="27" t="s">
        <v>333</v>
      </c>
      <c r="G256" s="27" t="s">
        <v>333</v>
      </c>
      <c r="H256" s="27" t="s">
        <v>333</v>
      </c>
      <c r="I256" s="27" t="s">
        <v>333</v>
      </c>
      <c r="J256" s="27" t="s">
        <v>333</v>
      </c>
      <c r="K256" s="27" t="s">
        <v>333</v>
      </c>
      <c r="L256" s="27" t="s">
        <v>333</v>
      </c>
    </row>
    <row r="257" spans="2:12" ht="31.5">
      <c r="B257" s="2" t="s">
        <v>111</v>
      </c>
      <c r="C257" s="4" t="s">
        <v>77</v>
      </c>
      <c r="D257" s="27" t="s">
        <v>333</v>
      </c>
      <c r="E257" s="27" t="s">
        <v>333</v>
      </c>
      <c r="F257" s="27" t="s">
        <v>333</v>
      </c>
      <c r="G257" s="27" t="s">
        <v>333</v>
      </c>
      <c r="H257" s="27" t="s">
        <v>333</v>
      </c>
      <c r="I257" s="27" t="s">
        <v>333</v>
      </c>
      <c r="J257" s="27" t="s">
        <v>333</v>
      </c>
      <c r="K257" s="27" t="s">
        <v>333</v>
      </c>
      <c r="L257" s="27" t="s">
        <v>333</v>
      </c>
    </row>
    <row r="258" spans="2:12" ht="37.5">
      <c r="B258" s="2" t="s">
        <v>123</v>
      </c>
      <c r="C258" s="4" t="s">
        <v>289</v>
      </c>
      <c r="D258" s="27" t="s">
        <v>333</v>
      </c>
      <c r="E258" s="27" t="s">
        <v>333</v>
      </c>
      <c r="F258" s="27" t="s">
        <v>333</v>
      </c>
      <c r="G258" s="27" t="s">
        <v>333</v>
      </c>
      <c r="H258" s="27" t="s">
        <v>333</v>
      </c>
      <c r="I258" s="27" t="s">
        <v>333</v>
      </c>
      <c r="J258" s="27" t="s">
        <v>333</v>
      </c>
      <c r="K258" s="27" t="s">
        <v>333</v>
      </c>
      <c r="L258" s="27" t="s">
        <v>333</v>
      </c>
    </row>
    <row r="259" spans="2:12" ht="31.5">
      <c r="B259" s="2" t="s">
        <v>111</v>
      </c>
      <c r="C259" s="4" t="s">
        <v>77</v>
      </c>
      <c r="D259" s="27" t="s">
        <v>333</v>
      </c>
      <c r="E259" s="27" t="s">
        <v>333</v>
      </c>
      <c r="F259" s="27" t="s">
        <v>333</v>
      </c>
      <c r="G259" s="27" t="s">
        <v>333</v>
      </c>
      <c r="H259" s="27" t="s">
        <v>333</v>
      </c>
      <c r="I259" s="27" t="s">
        <v>333</v>
      </c>
      <c r="J259" s="27" t="s">
        <v>333</v>
      </c>
      <c r="K259" s="27" t="s">
        <v>333</v>
      </c>
      <c r="L259" s="27" t="s">
        <v>333</v>
      </c>
    </row>
    <row r="260" spans="2:12" ht="37.5">
      <c r="B260" s="2" t="s">
        <v>124</v>
      </c>
      <c r="C260" s="4" t="s">
        <v>289</v>
      </c>
      <c r="D260" s="4">
        <v>0.25</v>
      </c>
      <c r="E260" s="3">
        <v>0.23</v>
      </c>
      <c r="F260" s="3">
        <v>0.25</v>
      </c>
      <c r="G260" s="3">
        <v>0.2525</v>
      </c>
      <c r="H260" s="3">
        <v>0.255</v>
      </c>
      <c r="I260" s="3">
        <v>0.260075</v>
      </c>
      <c r="J260" s="3">
        <v>0.26775000000000004</v>
      </c>
      <c r="K260" s="3">
        <v>0.27307875000000004</v>
      </c>
      <c r="L260" s="3">
        <v>0.2891700000000001</v>
      </c>
    </row>
    <row r="261" spans="2:12" ht="31.5">
      <c r="B261" s="2" t="s">
        <v>111</v>
      </c>
      <c r="C261" s="4" t="s">
        <v>77</v>
      </c>
      <c r="D261" s="27">
        <v>60.50338818973863</v>
      </c>
      <c r="E261" s="3">
        <v>80.48993875765531</v>
      </c>
      <c r="F261" s="3">
        <v>102.5430680885972</v>
      </c>
      <c r="G261" s="3">
        <v>95.6439393939394</v>
      </c>
      <c r="H261" s="3">
        <v>97.14285714285715</v>
      </c>
      <c r="I261" s="3">
        <v>98.18875119161106</v>
      </c>
      <c r="J261" s="3">
        <v>100.47846889952153</v>
      </c>
      <c r="K261" s="3">
        <v>100.1908396946565</v>
      </c>
      <c r="L261" s="3">
        <v>103.64683301343571</v>
      </c>
    </row>
    <row r="262" spans="2:12" ht="18.75">
      <c r="B262" s="2" t="s">
        <v>125</v>
      </c>
      <c r="C262" s="4" t="s">
        <v>289</v>
      </c>
      <c r="D262" s="27" t="s">
        <v>333</v>
      </c>
      <c r="E262" s="27" t="s">
        <v>333</v>
      </c>
      <c r="F262" s="27" t="s">
        <v>333</v>
      </c>
      <c r="G262" s="27" t="s">
        <v>333</v>
      </c>
      <c r="H262" s="27" t="s">
        <v>333</v>
      </c>
      <c r="I262" s="27" t="s">
        <v>333</v>
      </c>
      <c r="J262" s="27" t="s">
        <v>333</v>
      </c>
      <c r="K262" s="27" t="s">
        <v>333</v>
      </c>
      <c r="L262" s="27" t="s">
        <v>333</v>
      </c>
    </row>
    <row r="263" spans="2:12" ht="31.5">
      <c r="B263" s="2" t="s">
        <v>111</v>
      </c>
      <c r="C263" s="4" t="s">
        <v>77</v>
      </c>
      <c r="D263" s="27" t="s">
        <v>333</v>
      </c>
      <c r="E263" s="27" t="s">
        <v>333</v>
      </c>
      <c r="F263" s="27" t="s">
        <v>333</v>
      </c>
      <c r="G263" s="27" t="s">
        <v>333</v>
      </c>
      <c r="H263" s="27" t="s">
        <v>333</v>
      </c>
      <c r="I263" s="27" t="s">
        <v>333</v>
      </c>
      <c r="J263" s="27" t="s">
        <v>333</v>
      </c>
      <c r="K263" s="27" t="s">
        <v>333</v>
      </c>
      <c r="L263" s="27" t="s">
        <v>333</v>
      </c>
    </row>
    <row r="264" spans="2:12" ht="18.75">
      <c r="B264" s="2" t="s">
        <v>126</v>
      </c>
      <c r="C264" s="4" t="s">
        <v>289</v>
      </c>
      <c r="D264" s="27" t="s">
        <v>333</v>
      </c>
      <c r="E264" s="27" t="s">
        <v>333</v>
      </c>
      <c r="F264" s="27" t="s">
        <v>333</v>
      </c>
      <c r="G264" s="27" t="s">
        <v>333</v>
      </c>
      <c r="H264" s="27" t="s">
        <v>333</v>
      </c>
      <c r="I264" s="27" t="s">
        <v>333</v>
      </c>
      <c r="J264" s="27" t="s">
        <v>333</v>
      </c>
      <c r="K264" s="27" t="s">
        <v>333</v>
      </c>
      <c r="L264" s="27" t="s">
        <v>333</v>
      </c>
    </row>
    <row r="265" spans="2:12" ht="31.5">
      <c r="B265" s="2" t="s">
        <v>111</v>
      </c>
      <c r="C265" s="4" t="s">
        <v>77</v>
      </c>
      <c r="D265" s="27" t="s">
        <v>333</v>
      </c>
      <c r="E265" s="27" t="s">
        <v>333</v>
      </c>
      <c r="F265" s="27" t="s">
        <v>333</v>
      </c>
      <c r="G265" s="27" t="s">
        <v>333</v>
      </c>
      <c r="H265" s="27" t="s">
        <v>333</v>
      </c>
      <c r="I265" s="27" t="s">
        <v>333</v>
      </c>
      <c r="J265" s="27" t="s">
        <v>333</v>
      </c>
      <c r="K265" s="27" t="s">
        <v>333</v>
      </c>
      <c r="L265" s="27" t="s">
        <v>333</v>
      </c>
    </row>
    <row r="266" spans="2:12" ht="37.5">
      <c r="B266" s="2" t="s">
        <v>127</v>
      </c>
      <c r="C266" s="4" t="s">
        <v>289</v>
      </c>
      <c r="D266" s="27" t="s">
        <v>333</v>
      </c>
      <c r="E266" s="27" t="s">
        <v>333</v>
      </c>
      <c r="F266" s="27" t="s">
        <v>333</v>
      </c>
      <c r="G266" s="27" t="s">
        <v>333</v>
      </c>
      <c r="H266" s="27" t="s">
        <v>333</v>
      </c>
      <c r="I266" s="27" t="s">
        <v>333</v>
      </c>
      <c r="J266" s="27" t="s">
        <v>333</v>
      </c>
      <c r="K266" s="27" t="s">
        <v>333</v>
      </c>
      <c r="L266" s="27" t="s">
        <v>333</v>
      </c>
    </row>
    <row r="267" spans="2:12" ht="31.5">
      <c r="B267" s="2" t="s">
        <v>111</v>
      </c>
      <c r="C267" s="4" t="s">
        <v>77</v>
      </c>
      <c r="D267" s="27" t="s">
        <v>333</v>
      </c>
      <c r="E267" s="27" t="s">
        <v>333</v>
      </c>
      <c r="F267" s="27" t="s">
        <v>333</v>
      </c>
      <c r="G267" s="27" t="s">
        <v>333</v>
      </c>
      <c r="H267" s="27" t="s">
        <v>333</v>
      </c>
      <c r="I267" s="27" t="s">
        <v>333</v>
      </c>
      <c r="J267" s="27" t="s">
        <v>333</v>
      </c>
      <c r="K267" s="27" t="s">
        <v>333</v>
      </c>
      <c r="L267" s="27" t="s">
        <v>333</v>
      </c>
    </row>
    <row r="268" spans="2:12" ht="37.5">
      <c r="B268" s="2" t="s">
        <v>128</v>
      </c>
      <c r="C268" s="4" t="s">
        <v>289</v>
      </c>
      <c r="D268" s="27" t="s">
        <v>333</v>
      </c>
      <c r="E268" s="27" t="s">
        <v>333</v>
      </c>
      <c r="F268" s="27" t="s">
        <v>333</v>
      </c>
      <c r="G268" s="27" t="s">
        <v>333</v>
      </c>
      <c r="H268" s="27" t="s">
        <v>333</v>
      </c>
      <c r="I268" s="27" t="s">
        <v>333</v>
      </c>
      <c r="J268" s="27" t="s">
        <v>333</v>
      </c>
      <c r="K268" s="27" t="s">
        <v>333</v>
      </c>
      <c r="L268" s="27" t="s">
        <v>333</v>
      </c>
    </row>
    <row r="269" spans="2:12" ht="31.5">
      <c r="B269" s="2" t="s">
        <v>111</v>
      </c>
      <c r="C269" s="4" t="s">
        <v>77</v>
      </c>
      <c r="D269" s="27" t="s">
        <v>333</v>
      </c>
      <c r="E269" s="27" t="s">
        <v>333</v>
      </c>
      <c r="F269" s="27" t="s">
        <v>333</v>
      </c>
      <c r="G269" s="27" t="s">
        <v>333</v>
      </c>
      <c r="H269" s="27" t="s">
        <v>333</v>
      </c>
      <c r="I269" s="27" t="s">
        <v>333</v>
      </c>
      <c r="J269" s="27" t="s">
        <v>333</v>
      </c>
      <c r="K269" s="27" t="s">
        <v>333</v>
      </c>
      <c r="L269" s="27" t="s">
        <v>333</v>
      </c>
    </row>
    <row r="270" spans="2:12" ht="37.5">
      <c r="B270" s="2" t="s">
        <v>129</v>
      </c>
      <c r="C270" s="4" t="s">
        <v>289</v>
      </c>
      <c r="D270" s="27" t="s">
        <v>333</v>
      </c>
      <c r="E270" s="27" t="s">
        <v>333</v>
      </c>
      <c r="F270" s="27" t="s">
        <v>333</v>
      </c>
      <c r="G270" s="27" t="s">
        <v>333</v>
      </c>
      <c r="H270" s="27" t="s">
        <v>333</v>
      </c>
      <c r="I270" s="27" t="s">
        <v>333</v>
      </c>
      <c r="J270" s="27" t="s">
        <v>333</v>
      </c>
      <c r="K270" s="27" t="s">
        <v>333</v>
      </c>
      <c r="L270" s="27" t="s">
        <v>333</v>
      </c>
    </row>
    <row r="271" spans="2:12" ht="31.5">
      <c r="B271" s="2" t="s">
        <v>111</v>
      </c>
      <c r="C271" s="4" t="s">
        <v>77</v>
      </c>
      <c r="D271" s="27" t="s">
        <v>333</v>
      </c>
      <c r="E271" s="27" t="s">
        <v>333</v>
      </c>
      <c r="F271" s="27" t="s">
        <v>333</v>
      </c>
      <c r="G271" s="27" t="s">
        <v>333</v>
      </c>
      <c r="H271" s="27" t="s">
        <v>333</v>
      </c>
      <c r="I271" s="27" t="s">
        <v>333</v>
      </c>
      <c r="J271" s="27" t="s">
        <v>333</v>
      </c>
      <c r="K271" s="27" t="s">
        <v>333</v>
      </c>
      <c r="L271" s="27" t="s">
        <v>333</v>
      </c>
    </row>
    <row r="272" spans="2:12" ht="18.75">
      <c r="B272" s="2" t="s">
        <v>130</v>
      </c>
      <c r="C272" s="4" t="s">
        <v>289</v>
      </c>
      <c r="D272" s="27" t="s">
        <v>333</v>
      </c>
      <c r="E272" s="27" t="s">
        <v>333</v>
      </c>
      <c r="F272" s="27" t="s">
        <v>333</v>
      </c>
      <c r="G272" s="27" t="s">
        <v>333</v>
      </c>
      <c r="H272" s="27" t="s">
        <v>333</v>
      </c>
      <c r="I272" s="27" t="s">
        <v>333</v>
      </c>
      <c r="J272" s="27" t="s">
        <v>333</v>
      </c>
      <c r="K272" s="27" t="s">
        <v>333</v>
      </c>
      <c r="L272" s="27" t="s">
        <v>333</v>
      </c>
    </row>
    <row r="273" spans="2:12" ht="31.5">
      <c r="B273" s="2" t="s">
        <v>111</v>
      </c>
      <c r="C273" s="4" t="s">
        <v>77</v>
      </c>
      <c r="D273" s="27" t="s">
        <v>333</v>
      </c>
      <c r="E273" s="27" t="s">
        <v>333</v>
      </c>
      <c r="F273" s="27" t="s">
        <v>333</v>
      </c>
      <c r="G273" s="27" t="s">
        <v>333</v>
      </c>
      <c r="H273" s="27" t="s">
        <v>333</v>
      </c>
      <c r="I273" s="27" t="s">
        <v>333</v>
      </c>
      <c r="J273" s="27" t="s">
        <v>333</v>
      </c>
      <c r="K273" s="27" t="s">
        <v>333</v>
      </c>
      <c r="L273" s="27" t="s">
        <v>333</v>
      </c>
    </row>
    <row r="274" spans="2:12" ht="37.5">
      <c r="B274" s="2" t="s">
        <v>131</v>
      </c>
      <c r="C274" s="4" t="s">
        <v>289</v>
      </c>
      <c r="D274" s="27" t="s">
        <v>333</v>
      </c>
      <c r="E274" s="27" t="s">
        <v>333</v>
      </c>
      <c r="F274" s="27" t="s">
        <v>333</v>
      </c>
      <c r="G274" s="27" t="s">
        <v>333</v>
      </c>
      <c r="H274" s="27" t="s">
        <v>333</v>
      </c>
      <c r="I274" s="27" t="s">
        <v>333</v>
      </c>
      <c r="J274" s="27" t="s">
        <v>333</v>
      </c>
      <c r="K274" s="27" t="s">
        <v>333</v>
      </c>
      <c r="L274" s="27" t="s">
        <v>333</v>
      </c>
    </row>
    <row r="275" spans="2:12" ht="31.5">
      <c r="B275" s="2" t="s">
        <v>111</v>
      </c>
      <c r="C275" s="4" t="s">
        <v>77</v>
      </c>
      <c r="D275" s="27" t="s">
        <v>333</v>
      </c>
      <c r="E275" s="27" t="s">
        <v>333</v>
      </c>
      <c r="F275" s="27" t="s">
        <v>333</v>
      </c>
      <c r="G275" s="27" t="s">
        <v>333</v>
      </c>
      <c r="H275" s="27" t="s">
        <v>333</v>
      </c>
      <c r="I275" s="27" t="s">
        <v>333</v>
      </c>
      <c r="J275" s="27" t="s">
        <v>333</v>
      </c>
      <c r="K275" s="27" t="s">
        <v>333</v>
      </c>
      <c r="L275" s="27" t="s">
        <v>333</v>
      </c>
    </row>
    <row r="276" spans="2:12" ht="37.5">
      <c r="B276" s="2" t="s">
        <v>132</v>
      </c>
      <c r="C276" s="4" t="s">
        <v>289</v>
      </c>
      <c r="D276" s="27" t="s">
        <v>333</v>
      </c>
      <c r="E276" s="27" t="s">
        <v>333</v>
      </c>
      <c r="F276" s="27" t="s">
        <v>333</v>
      </c>
      <c r="G276" s="27" t="s">
        <v>333</v>
      </c>
      <c r="H276" s="27" t="s">
        <v>333</v>
      </c>
      <c r="I276" s="27" t="s">
        <v>333</v>
      </c>
      <c r="J276" s="27" t="s">
        <v>333</v>
      </c>
      <c r="K276" s="27" t="s">
        <v>333</v>
      </c>
      <c r="L276" s="27" t="s">
        <v>333</v>
      </c>
    </row>
    <row r="277" spans="2:12" ht="31.5">
      <c r="B277" s="2" t="s">
        <v>111</v>
      </c>
      <c r="C277" s="4" t="s">
        <v>77</v>
      </c>
      <c r="D277" s="27" t="s">
        <v>333</v>
      </c>
      <c r="E277" s="27" t="s">
        <v>333</v>
      </c>
      <c r="F277" s="27" t="s">
        <v>333</v>
      </c>
      <c r="G277" s="27" t="s">
        <v>333</v>
      </c>
      <c r="H277" s="27" t="s">
        <v>333</v>
      </c>
      <c r="I277" s="27" t="s">
        <v>333</v>
      </c>
      <c r="J277" s="27" t="s">
        <v>333</v>
      </c>
      <c r="K277" s="27" t="s">
        <v>333</v>
      </c>
      <c r="L277" s="27" t="s">
        <v>333</v>
      </c>
    </row>
    <row r="278" spans="2:12" ht="18.75">
      <c r="B278" s="2" t="s">
        <v>133</v>
      </c>
      <c r="C278" s="4" t="s">
        <v>289</v>
      </c>
      <c r="D278" s="27" t="s">
        <v>333</v>
      </c>
      <c r="E278" s="27" t="s">
        <v>333</v>
      </c>
      <c r="F278" s="27" t="s">
        <v>333</v>
      </c>
      <c r="G278" s="27" t="s">
        <v>333</v>
      </c>
      <c r="H278" s="27" t="s">
        <v>333</v>
      </c>
      <c r="I278" s="27" t="s">
        <v>333</v>
      </c>
      <c r="J278" s="27" t="s">
        <v>333</v>
      </c>
      <c r="K278" s="27" t="s">
        <v>333</v>
      </c>
      <c r="L278" s="27" t="s">
        <v>333</v>
      </c>
    </row>
    <row r="279" spans="2:12" ht="31.5">
      <c r="B279" s="2" t="s">
        <v>111</v>
      </c>
      <c r="C279" s="4" t="s">
        <v>77</v>
      </c>
      <c r="D279" s="27" t="s">
        <v>333</v>
      </c>
      <c r="E279" s="27" t="s">
        <v>333</v>
      </c>
      <c r="F279" s="27" t="s">
        <v>333</v>
      </c>
      <c r="G279" s="27" t="s">
        <v>333</v>
      </c>
      <c r="H279" s="27" t="s">
        <v>333</v>
      </c>
      <c r="I279" s="27" t="s">
        <v>333</v>
      </c>
      <c r="J279" s="27" t="s">
        <v>333</v>
      </c>
      <c r="K279" s="27" t="s">
        <v>333</v>
      </c>
      <c r="L279" s="27" t="s">
        <v>333</v>
      </c>
    </row>
    <row r="280" spans="2:12" ht="37.5">
      <c r="B280" s="25" t="s">
        <v>134</v>
      </c>
      <c r="C280" s="28" t="s">
        <v>114</v>
      </c>
      <c r="D280" s="3">
        <v>131.673</v>
      </c>
      <c r="E280" s="3">
        <v>308.787</v>
      </c>
      <c r="F280" s="3">
        <v>183.2</v>
      </c>
      <c r="G280" s="3">
        <v>140</v>
      </c>
      <c r="H280" s="3">
        <v>186.864</v>
      </c>
      <c r="I280" s="3">
        <v>144.20000000000002</v>
      </c>
      <c r="J280" s="3">
        <v>196.2072</v>
      </c>
      <c r="K280" s="3">
        <v>151.41000000000003</v>
      </c>
      <c r="L280" s="3">
        <v>211.90377600000002</v>
      </c>
    </row>
    <row r="281" spans="2:12" ht="31.5">
      <c r="B281" s="25" t="s">
        <v>111</v>
      </c>
      <c r="C281" s="28" t="s">
        <v>77</v>
      </c>
      <c r="D281" s="3">
        <v>60.81131727003448</v>
      </c>
      <c r="E281" s="3">
        <v>205.17103403358666</v>
      </c>
      <c r="F281" s="3">
        <v>55.97068162819202</v>
      </c>
      <c r="G281" s="3">
        <v>72.36667989943099</v>
      </c>
      <c r="H281" s="3">
        <v>97.14285714285715</v>
      </c>
      <c r="I281" s="3">
        <v>98.18875119161106</v>
      </c>
      <c r="J281" s="3">
        <v>100.47846889952153</v>
      </c>
      <c r="K281" s="3">
        <v>100.1908396946565</v>
      </c>
      <c r="L281" s="3">
        <v>103.64683301343571</v>
      </c>
    </row>
    <row r="282" spans="2:12" ht="31.5">
      <c r="B282" s="25" t="s">
        <v>135</v>
      </c>
      <c r="C282" s="28" t="s">
        <v>114</v>
      </c>
      <c r="D282" s="3">
        <v>2893.37</v>
      </c>
      <c r="E282" s="3">
        <v>718.593</v>
      </c>
      <c r="F282" s="3">
        <v>1293.4674</v>
      </c>
      <c r="G282" s="3">
        <v>1306.402074</v>
      </c>
      <c r="H282" s="3">
        <v>1319.336748</v>
      </c>
      <c r="I282" s="3">
        <v>1319.46609474</v>
      </c>
      <c r="J282" s="3">
        <v>1345.72348296</v>
      </c>
      <c r="K282" s="3">
        <v>1385.439399477</v>
      </c>
      <c r="L282" s="3">
        <v>1453.3813615968002</v>
      </c>
    </row>
    <row r="283" spans="2:12" ht="31.5">
      <c r="B283" s="25" t="s">
        <v>111</v>
      </c>
      <c r="C283" s="28" t="s">
        <v>77</v>
      </c>
      <c r="D283" s="3">
        <v>149.9512293262329</v>
      </c>
      <c r="E283" s="3">
        <v>21.728651666185478</v>
      </c>
      <c r="F283" s="3">
        <v>169.81132075471697</v>
      </c>
      <c r="G283" s="3">
        <v>95.6439393939394</v>
      </c>
      <c r="H283" s="3">
        <v>97.14285714285715</v>
      </c>
      <c r="I283" s="3">
        <v>96.28217349857006</v>
      </c>
      <c r="J283" s="3">
        <v>97.60765550239233</v>
      </c>
      <c r="K283" s="3">
        <v>100.1908396946565</v>
      </c>
      <c r="L283" s="3">
        <v>103.64683301343571</v>
      </c>
    </row>
    <row r="284" spans="2:12" ht="56.25">
      <c r="B284" s="25" t="s">
        <v>136</v>
      </c>
      <c r="C284" s="28" t="s">
        <v>114</v>
      </c>
      <c r="D284" s="3">
        <v>8.044</v>
      </c>
      <c r="E284" s="3">
        <v>50.493</v>
      </c>
      <c r="F284" s="3">
        <v>53.9</v>
      </c>
      <c r="G284" s="3">
        <v>54.439</v>
      </c>
      <c r="H284" s="3">
        <v>54.978</v>
      </c>
      <c r="I284" s="3">
        <v>56.07217</v>
      </c>
      <c r="J284" s="3">
        <v>57.7269</v>
      </c>
      <c r="K284" s="3">
        <v>58.8757785</v>
      </c>
      <c r="L284" s="3">
        <v>62.345052</v>
      </c>
    </row>
    <row r="285" spans="2:12" ht="31.5">
      <c r="B285" s="25" t="s">
        <v>111</v>
      </c>
      <c r="C285" s="28" t="s">
        <v>77</v>
      </c>
      <c r="D285" s="3">
        <v>73.46252899596341</v>
      </c>
      <c r="E285" s="3">
        <v>549.1776854596308</v>
      </c>
      <c r="F285" s="3">
        <v>100.70516032672565</v>
      </c>
      <c r="G285" s="3">
        <v>95.6439393939394</v>
      </c>
      <c r="H285" s="3">
        <v>97.14285714285715</v>
      </c>
      <c r="I285" s="3">
        <v>98.18875119161106</v>
      </c>
      <c r="J285" s="3">
        <v>100.47846889952153</v>
      </c>
      <c r="K285" s="3">
        <v>100.1908396946565</v>
      </c>
      <c r="L285" s="3">
        <v>103.64683301343571</v>
      </c>
    </row>
    <row r="286" spans="2:12" ht="31.5">
      <c r="B286" s="25" t="s">
        <v>137</v>
      </c>
      <c r="C286" s="28" t="s">
        <v>114</v>
      </c>
      <c r="D286" s="3">
        <v>53.193</v>
      </c>
      <c r="E286" s="3">
        <v>46.141</v>
      </c>
      <c r="F286" s="3">
        <v>31.4</v>
      </c>
      <c r="G286" s="3">
        <v>31.714</v>
      </c>
      <c r="H286" s="3">
        <v>32.028</v>
      </c>
      <c r="I286" s="3">
        <v>32.66542</v>
      </c>
      <c r="J286" s="3">
        <v>33.6294</v>
      </c>
      <c r="K286" s="3">
        <v>34.298691</v>
      </c>
      <c r="L286" s="3">
        <v>36.319752</v>
      </c>
    </row>
    <row r="287" spans="2:12" ht="31.5">
      <c r="B287" s="25" t="s">
        <v>111</v>
      </c>
      <c r="C287" s="28" t="s">
        <v>77</v>
      </c>
      <c r="D287" s="3">
        <v>46812.461497843884</v>
      </c>
      <c r="E287" s="3">
        <v>75.89030315808498</v>
      </c>
      <c r="F287" s="3">
        <v>64.20025900919781</v>
      </c>
      <c r="G287" s="3">
        <v>95.6439393939394</v>
      </c>
      <c r="H287" s="3">
        <v>97.14285714285715</v>
      </c>
      <c r="I287" s="3">
        <v>98.18875119161106</v>
      </c>
      <c r="J287" s="3">
        <v>100.47846889952153</v>
      </c>
      <c r="K287" s="3">
        <v>100.1908396946565</v>
      </c>
      <c r="L287" s="3">
        <v>103.64683301343571</v>
      </c>
    </row>
    <row r="288" spans="2:12" ht="31.5">
      <c r="B288" s="25" t="s">
        <v>138</v>
      </c>
      <c r="C288" s="28" t="s">
        <v>114</v>
      </c>
      <c r="D288" s="3">
        <v>1025.248</v>
      </c>
      <c r="E288" s="3">
        <v>893.845</v>
      </c>
      <c r="F288" s="3">
        <v>983.2295000000001</v>
      </c>
      <c r="G288" s="3">
        <v>884.9065500000002</v>
      </c>
      <c r="H288" s="3">
        <v>993.0617950000002</v>
      </c>
      <c r="I288" s="3">
        <v>902.6046810000001</v>
      </c>
      <c r="J288" s="3">
        <v>1022.8536488500002</v>
      </c>
      <c r="K288" s="3">
        <v>947.7349150500002</v>
      </c>
      <c r="L288" s="3">
        <v>1104.6819407580003</v>
      </c>
    </row>
    <row r="289" spans="2:12" ht="31.5">
      <c r="B289" s="25" t="s">
        <v>111</v>
      </c>
      <c r="C289" s="28" t="s">
        <v>77</v>
      </c>
      <c r="D289" s="3">
        <v>70.72583508558759</v>
      </c>
      <c r="E289" s="3">
        <v>76.27584964049038</v>
      </c>
      <c r="F289" s="3">
        <v>103.77358490566039</v>
      </c>
      <c r="G289" s="3">
        <v>85.22727272727273</v>
      </c>
      <c r="H289" s="3">
        <v>96.19047619047619</v>
      </c>
      <c r="I289" s="3">
        <v>97.23546234509055</v>
      </c>
      <c r="J289" s="3">
        <v>98.56459330143541</v>
      </c>
      <c r="K289" s="3">
        <v>100.1908396946565</v>
      </c>
      <c r="L289" s="3">
        <v>103.64683301343571</v>
      </c>
    </row>
    <row r="290" spans="2:12" ht="31.5">
      <c r="B290" s="25" t="s">
        <v>139</v>
      </c>
      <c r="C290" s="28" t="s">
        <v>114</v>
      </c>
      <c r="D290" s="3">
        <v>2.156</v>
      </c>
      <c r="E290" s="3">
        <v>0.769</v>
      </c>
      <c r="F290" s="3">
        <v>1.5</v>
      </c>
      <c r="G290" s="3">
        <v>1.5150000000000001</v>
      </c>
      <c r="H290" s="3">
        <v>1.53</v>
      </c>
      <c r="I290" s="3">
        <v>1.5604500000000001</v>
      </c>
      <c r="J290" s="3">
        <v>1.6065</v>
      </c>
      <c r="K290" s="3">
        <v>1.6384725000000002</v>
      </c>
      <c r="L290" s="3">
        <v>1.7350200000000002</v>
      </c>
    </row>
    <row r="291" spans="2:12" ht="31.5">
      <c r="B291" s="25" t="s">
        <v>111</v>
      </c>
      <c r="C291" s="28" t="s">
        <v>77</v>
      </c>
      <c r="D291" s="3">
        <v>44.69218156302407</v>
      </c>
      <c r="E291" s="3">
        <v>31.205514895053703</v>
      </c>
      <c r="F291" s="3">
        <v>184.0174693917609</v>
      </c>
      <c r="G291" s="3">
        <v>95.6439393939394</v>
      </c>
      <c r="H291" s="3">
        <v>97.14285714285715</v>
      </c>
      <c r="I291" s="3">
        <v>98.18875119161106</v>
      </c>
      <c r="J291" s="3">
        <v>100.47846889952153</v>
      </c>
      <c r="K291" s="3">
        <v>100.1908396946565</v>
      </c>
      <c r="L291" s="3">
        <v>103.64683301343571</v>
      </c>
    </row>
    <row r="292" spans="2:12" ht="37.5">
      <c r="B292" s="25" t="s">
        <v>140</v>
      </c>
      <c r="C292" s="28" t="s">
        <v>114</v>
      </c>
      <c r="D292" s="3">
        <v>3.308</v>
      </c>
      <c r="E292" s="3">
        <v>527.042</v>
      </c>
      <c r="F292" s="3">
        <v>354.2</v>
      </c>
      <c r="G292" s="3">
        <v>357.742</v>
      </c>
      <c r="H292" s="3">
        <v>361.284</v>
      </c>
      <c r="I292" s="3">
        <v>368.47426</v>
      </c>
      <c r="J292" s="3">
        <v>379.3482</v>
      </c>
      <c r="K292" s="3">
        <v>386.89797300000004</v>
      </c>
      <c r="L292" s="3">
        <v>409.69605600000006</v>
      </c>
    </row>
    <row r="293" spans="2:12" ht="31.5">
      <c r="B293" s="25" t="s">
        <v>111</v>
      </c>
      <c r="C293" s="28" t="s">
        <v>77</v>
      </c>
      <c r="D293" s="3">
        <v>5.07</v>
      </c>
      <c r="E293" s="3">
        <v>13939.06021723101</v>
      </c>
      <c r="F293" s="3">
        <v>63.40119827190744</v>
      </c>
      <c r="G293" s="3">
        <v>95.6439393939394</v>
      </c>
      <c r="H293" s="3">
        <v>97.14285714285715</v>
      </c>
      <c r="I293" s="3">
        <v>98.18875119161106</v>
      </c>
      <c r="J293" s="3">
        <v>100.47846889952153</v>
      </c>
      <c r="K293" s="3">
        <v>100.1908396946565</v>
      </c>
      <c r="L293" s="3">
        <v>103.64683301343571</v>
      </c>
    </row>
    <row r="294" spans="2:12" ht="37.5">
      <c r="B294" s="25" t="s">
        <v>141</v>
      </c>
      <c r="C294" s="28" t="s">
        <v>114</v>
      </c>
      <c r="D294" s="3">
        <v>52.069</v>
      </c>
      <c r="E294" s="3">
        <v>42.942</v>
      </c>
      <c r="F294" s="3">
        <v>31.5</v>
      </c>
      <c r="G294" s="3">
        <v>31.815</v>
      </c>
      <c r="H294" s="3">
        <v>32.13</v>
      </c>
      <c r="I294" s="3">
        <v>32.76945</v>
      </c>
      <c r="J294" s="3">
        <v>33.73650000000001</v>
      </c>
      <c r="K294" s="3">
        <v>34.4079225</v>
      </c>
      <c r="L294" s="3">
        <v>36.43542000000001</v>
      </c>
    </row>
    <row r="295" spans="2:12" ht="31.5">
      <c r="B295" s="25" t="s">
        <v>111</v>
      </c>
      <c r="C295" s="28" t="s">
        <v>77</v>
      </c>
      <c r="D295" s="3">
        <v>95.8281648563194</v>
      </c>
      <c r="E295" s="3">
        <v>72.15339992274535</v>
      </c>
      <c r="F295" s="3">
        <v>69.20260149055812</v>
      </c>
      <c r="G295" s="3">
        <v>95.6439393939394</v>
      </c>
      <c r="H295" s="3">
        <v>97.14285714285715</v>
      </c>
      <c r="I295" s="3">
        <v>98.18875119161106</v>
      </c>
      <c r="J295" s="3">
        <v>100.47846889952153</v>
      </c>
      <c r="K295" s="3">
        <v>100.1908396946565</v>
      </c>
      <c r="L295" s="3">
        <v>103.64683301343571</v>
      </c>
    </row>
    <row r="296" spans="2:12" ht="31.5">
      <c r="B296" s="25" t="s">
        <v>142</v>
      </c>
      <c r="C296" s="28" t="s">
        <v>114</v>
      </c>
      <c r="D296" s="3">
        <v>38.826</v>
      </c>
      <c r="E296" s="3">
        <v>36.323</v>
      </c>
      <c r="F296" s="3">
        <v>184.3</v>
      </c>
      <c r="G296" s="3">
        <v>186.143</v>
      </c>
      <c r="H296" s="3">
        <v>260</v>
      </c>
      <c r="I296" s="3">
        <v>200</v>
      </c>
      <c r="J296" s="3">
        <v>300</v>
      </c>
      <c r="K296" s="3">
        <v>210</v>
      </c>
      <c r="L296" s="3">
        <v>324</v>
      </c>
    </row>
    <row r="297" spans="2:12" ht="31.5">
      <c r="B297" s="25" t="s">
        <v>111</v>
      </c>
      <c r="C297" s="28" t="s">
        <v>77</v>
      </c>
      <c r="D297" s="3">
        <v>25.86</v>
      </c>
      <c r="E297" s="3">
        <v>81.84889679188288</v>
      </c>
      <c r="F297" s="3">
        <v>478.671708086617</v>
      </c>
      <c r="G297" s="3">
        <v>95.6439393939394</v>
      </c>
      <c r="H297" s="3">
        <v>134.35650983127923</v>
      </c>
      <c r="I297" s="3">
        <v>102.42543061200213</v>
      </c>
      <c r="J297" s="3">
        <v>110.4158998895841</v>
      </c>
      <c r="K297" s="3">
        <v>100.1908396946565</v>
      </c>
      <c r="L297" s="3">
        <v>103.64683301343571</v>
      </c>
    </row>
    <row r="298" spans="2:12" ht="37.5">
      <c r="B298" s="25" t="s">
        <v>143</v>
      </c>
      <c r="C298" s="28" t="s">
        <v>114</v>
      </c>
      <c r="D298" s="3">
        <v>109.866</v>
      </c>
      <c r="E298" s="3">
        <v>13.31</v>
      </c>
      <c r="F298" s="3">
        <v>12.6</v>
      </c>
      <c r="G298" s="3">
        <v>12.725999999999999</v>
      </c>
      <c r="H298" s="3">
        <v>12.852</v>
      </c>
      <c r="I298" s="3">
        <v>13.10778</v>
      </c>
      <c r="J298" s="3">
        <v>13.4946</v>
      </c>
      <c r="K298" s="3">
        <v>13.763169000000001</v>
      </c>
      <c r="L298" s="3">
        <v>14.574168</v>
      </c>
    </row>
    <row r="299" spans="2:12" ht="31.5">
      <c r="B299" s="25" t="s">
        <v>111</v>
      </c>
      <c r="C299" s="28" t="s">
        <v>77</v>
      </c>
      <c r="D299" s="3">
        <v>131.82479418649132</v>
      </c>
      <c r="E299" s="3">
        <v>10.59908834461973</v>
      </c>
      <c r="F299" s="3">
        <v>89.3072310505649</v>
      </c>
      <c r="G299" s="3">
        <v>95.6439393939394</v>
      </c>
      <c r="H299" s="3">
        <v>97.14285714285715</v>
      </c>
      <c r="I299" s="3">
        <v>98.18875119161106</v>
      </c>
      <c r="J299" s="3">
        <v>100.47846889952153</v>
      </c>
      <c r="K299" s="3">
        <v>100.1908396946565</v>
      </c>
      <c r="L299" s="3">
        <v>103.64683301343571</v>
      </c>
    </row>
    <row r="300" spans="2:12" ht="35.25" customHeight="1">
      <c r="B300" s="25" t="s">
        <v>144</v>
      </c>
      <c r="C300" s="28" t="s">
        <v>114</v>
      </c>
      <c r="D300" s="3">
        <v>131.54</v>
      </c>
      <c r="E300" s="3">
        <v>323.473</v>
      </c>
      <c r="F300" s="3">
        <v>155.3</v>
      </c>
      <c r="G300" s="3">
        <v>200</v>
      </c>
      <c r="H300" s="3">
        <v>250</v>
      </c>
      <c r="I300" s="3">
        <v>210</v>
      </c>
      <c r="J300" s="3">
        <v>260</v>
      </c>
      <c r="K300" s="3">
        <v>230</v>
      </c>
      <c r="L300" s="3">
        <v>270</v>
      </c>
    </row>
    <row r="301" spans="2:12" ht="36.75" customHeight="1">
      <c r="B301" s="25" t="s">
        <v>111</v>
      </c>
      <c r="C301" s="28" t="s">
        <v>77</v>
      </c>
      <c r="D301" s="3">
        <v>46.010207732205345</v>
      </c>
      <c r="E301" s="3">
        <v>215.14634298506516</v>
      </c>
      <c r="F301" s="3">
        <v>45.292631521723344</v>
      </c>
      <c r="G301" s="3">
        <v>121.95359909461648</v>
      </c>
      <c r="H301" s="3">
        <v>153.3130960046607</v>
      </c>
      <c r="I301" s="3">
        <v>100.09532888465203</v>
      </c>
      <c r="J301" s="3">
        <v>99.52153110047847</v>
      </c>
      <c r="K301" s="3">
        <v>104.50745183569612</v>
      </c>
      <c r="L301" s="3">
        <v>99.6604163590728</v>
      </c>
    </row>
    <row r="302" spans="2:12" ht="77.25" customHeight="1">
      <c r="B302" s="49" t="s">
        <v>145</v>
      </c>
      <c r="C302" s="4"/>
      <c r="D302" s="4"/>
      <c r="E302" s="3"/>
      <c r="F302" s="3"/>
      <c r="G302" s="3"/>
      <c r="H302" s="3"/>
      <c r="I302" s="3"/>
      <c r="J302" s="3"/>
      <c r="K302" s="3"/>
      <c r="L302" s="3"/>
    </row>
    <row r="303" spans="2:12" ht="18.75">
      <c r="B303" s="25" t="s">
        <v>146</v>
      </c>
      <c r="C303" s="4" t="s">
        <v>147</v>
      </c>
      <c r="D303" s="3">
        <v>14064.538</v>
      </c>
      <c r="E303" s="3">
        <v>22648.116</v>
      </c>
      <c r="F303" s="3">
        <v>15084.364409999995</v>
      </c>
      <c r="G303" s="3">
        <v>14700.802505359998</v>
      </c>
      <c r="H303" s="3">
        <v>14975.647783269995</v>
      </c>
      <c r="I303" s="3">
        <v>15036.856468251202</v>
      </c>
      <c r="J303" s="3">
        <v>15360.587203992802</v>
      </c>
      <c r="K303" s="3">
        <v>15568.677291663758</v>
      </c>
      <c r="L303" s="3">
        <v>15987.197380312226</v>
      </c>
    </row>
    <row r="304" spans="2:12" ht="18.75">
      <c r="B304" s="25" t="s">
        <v>148</v>
      </c>
      <c r="C304" s="4" t="s">
        <v>147</v>
      </c>
      <c r="D304" s="3">
        <v>1422.116</v>
      </c>
      <c r="E304" s="3">
        <v>1598.403</v>
      </c>
      <c r="F304" s="3">
        <v>1676.0404899999994</v>
      </c>
      <c r="G304" s="3">
        <v>1816.9531186399997</v>
      </c>
      <c r="H304" s="3">
        <v>1850.9227597299994</v>
      </c>
      <c r="I304" s="3">
        <v>2050.4804274888</v>
      </c>
      <c r="J304" s="3">
        <v>2094.6255278172002</v>
      </c>
      <c r="K304" s="3">
        <v>2123.0014488632396</v>
      </c>
      <c r="L304" s="3">
        <v>2180.072370042576</v>
      </c>
    </row>
    <row r="305" spans="2:12" ht="18.75">
      <c r="B305" s="2" t="s">
        <v>149</v>
      </c>
      <c r="C305" s="4" t="s">
        <v>147</v>
      </c>
      <c r="D305" s="3">
        <v>4.5</v>
      </c>
      <c r="E305" s="3">
        <v>45</v>
      </c>
      <c r="F305" s="3">
        <v>35</v>
      </c>
      <c r="G305" s="3">
        <v>20</v>
      </c>
      <c r="H305" s="3">
        <v>10</v>
      </c>
      <c r="I305" s="3">
        <v>15</v>
      </c>
      <c r="J305" s="3">
        <v>10</v>
      </c>
      <c r="K305" s="3">
        <v>10</v>
      </c>
      <c r="L305" s="3">
        <v>5</v>
      </c>
    </row>
    <row r="306" spans="2:12" ht="18.75">
      <c r="B306" s="2" t="s">
        <v>150</v>
      </c>
      <c r="C306" s="4" t="s">
        <v>147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</row>
    <row r="307" spans="2:12" ht="18.75">
      <c r="B307" s="2" t="s">
        <v>151</v>
      </c>
      <c r="C307" s="4" t="s">
        <v>147</v>
      </c>
      <c r="D307" s="4" t="s">
        <v>333</v>
      </c>
      <c r="E307" s="4">
        <v>0</v>
      </c>
      <c r="F307" s="4" t="s">
        <v>333</v>
      </c>
      <c r="G307" s="4" t="s">
        <v>333</v>
      </c>
      <c r="H307" s="4" t="s">
        <v>333</v>
      </c>
      <c r="I307" s="4" t="s">
        <v>333</v>
      </c>
      <c r="J307" s="4" t="s">
        <v>333</v>
      </c>
      <c r="K307" s="4" t="s">
        <v>333</v>
      </c>
      <c r="L307" s="4" t="s">
        <v>333</v>
      </c>
    </row>
    <row r="308" spans="2:12" ht="18.75">
      <c r="B308" s="2" t="s">
        <v>152</v>
      </c>
      <c r="C308" s="4" t="s">
        <v>147</v>
      </c>
      <c r="D308" s="3">
        <v>739.25</v>
      </c>
      <c r="E308" s="3">
        <v>416.468</v>
      </c>
      <c r="F308" s="3">
        <v>966</v>
      </c>
      <c r="G308" s="3">
        <v>1177.86</v>
      </c>
      <c r="H308" s="3">
        <v>1203.9</v>
      </c>
      <c r="I308" s="3">
        <v>1111.95</v>
      </c>
      <c r="J308" s="3">
        <v>1152.48</v>
      </c>
      <c r="K308" s="3">
        <v>1175.1399999999999</v>
      </c>
      <c r="L308" s="3">
        <v>1224.75</v>
      </c>
    </row>
    <row r="309" spans="2:12" ht="18.75">
      <c r="B309" s="2" t="s">
        <v>41</v>
      </c>
      <c r="C309" s="4"/>
      <c r="D309" s="3"/>
      <c r="E309" s="3"/>
      <c r="F309" s="3"/>
      <c r="G309" s="3"/>
      <c r="H309" s="3"/>
      <c r="I309" s="3"/>
      <c r="J309" s="3"/>
      <c r="K309" s="3"/>
      <c r="L309" s="3"/>
    </row>
    <row r="310" spans="2:12" ht="18.75">
      <c r="B310" s="25" t="s">
        <v>153</v>
      </c>
      <c r="C310" s="4" t="s">
        <v>147</v>
      </c>
      <c r="D310" s="3">
        <v>18.37</v>
      </c>
      <c r="E310" s="48">
        <v>11.033</v>
      </c>
      <c r="F310" s="3">
        <v>181</v>
      </c>
      <c r="G310" s="3">
        <v>62.26</v>
      </c>
      <c r="H310" s="3">
        <v>63.9</v>
      </c>
      <c r="I310" s="3">
        <v>76.95</v>
      </c>
      <c r="J310" s="3">
        <v>86.86</v>
      </c>
      <c r="K310" s="3">
        <v>95.14</v>
      </c>
      <c r="L310" s="3">
        <v>99.75</v>
      </c>
    </row>
    <row r="311" spans="2:12" ht="18.75">
      <c r="B311" s="25" t="s">
        <v>154</v>
      </c>
      <c r="C311" s="4" t="s">
        <v>147</v>
      </c>
      <c r="D311" s="3">
        <v>541</v>
      </c>
      <c r="E311" s="3">
        <v>265.199</v>
      </c>
      <c r="F311" s="3">
        <v>610</v>
      </c>
      <c r="G311" s="3">
        <v>920</v>
      </c>
      <c r="H311" s="3">
        <v>940</v>
      </c>
      <c r="I311" s="3">
        <v>820.5</v>
      </c>
      <c r="J311" s="3">
        <v>832.6</v>
      </c>
      <c r="K311" s="3">
        <v>820</v>
      </c>
      <c r="L311" s="3">
        <v>830</v>
      </c>
    </row>
    <row r="312" spans="2:12" ht="18.75">
      <c r="B312" s="25" t="s">
        <v>155</v>
      </c>
      <c r="C312" s="4" t="s">
        <v>147</v>
      </c>
      <c r="D312" s="3">
        <v>179.88</v>
      </c>
      <c r="E312" s="3">
        <v>140.236</v>
      </c>
      <c r="F312" s="3">
        <v>175</v>
      </c>
      <c r="G312" s="3">
        <v>195.6</v>
      </c>
      <c r="H312" s="3">
        <v>200</v>
      </c>
      <c r="I312" s="3">
        <v>214.5</v>
      </c>
      <c r="J312" s="3">
        <v>233.02</v>
      </c>
      <c r="K312" s="3">
        <v>260</v>
      </c>
      <c r="L312" s="3">
        <v>295</v>
      </c>
    </row>
    <row r="313" spans="2:12" ht="18.75">
      <c r="B313" s="2" t="s">
        <v>156</v>
      </c>
      <c r="C313" s="4" t="s">
        <v>147</v>
      </c>
      <c r="D313" s="3">
        <v>682.87</v>
      </c>
      <c r="E313" s="3">
        <v>876.694</v>
      </c>
      <c r="F313" s="3">
        <v>675.0400000000001</v>
      </c>
      <c r="G313" s="3">
        <v>619.09</v>
      </c>
      <c r="H313" s="3">
        <v>637.0191038919997</v>
      </c>
      <c r="I313" s="3">
        <v>923.5302137444</v>
      </c>
      <c r="J313" s="3">
        <v>932.1427639086</v>
      </c>
      <c r="K313" s="3">
        <v>937.8607244316198</v>
      </c>
      <c r="L313" s="3">
        <v>950.326185021288</v>
      </c>
    </row>
    <row r="314" spans="2:13" ht="61.5" customHeight="1">
      <c r="B314" s="50" t="s">
        <v>324</v>
      </c>
      <c r="C314" s="4" t="s">
        <v>22</v>
      </c>
      <c r="D314" s="3">
        <v>314.758</v>
      </c>
      <c r="E314" s="3">
        <v>751.4</v>
      </c>
      <c r="F314" s="3">
        <v>528.917</v>
      </c>
      <c r="G314" s="3">
        <v>265</v>
      </c>
      <c r="H314" s="3">
        <v>420</v>
      </c>
      <c r="I314" s="3">
        <v>325</v>
      </c>
      <c r="J314" s="3">
        <v>500</v>
      </c>
      <c r="K314" s="3">
        <v>385</v>
      </c>
      <c r="L314" s="3">
        <v>600</v>
      </c>
      <c r="M314" s="24"/>
    </row>
    <row r="315" spans="2:12" ht="18.75">
      <c r="B315" s="2" t="s">
        <v>157</v>
      </c>
      <c r="C315" s="4"/>
      <c r="D315" s="3"/>
      <c r="E315" s="3"/>
      <c r="F315" s="3"/>
      <c r="G315" s="3"/>
      <c r="H315" s="3"/>
      <c r="I315" s="3"/>
      <c r="J315" s="3"/>
      <c r="K315" s="3"/>
      <c r="L315" s="3"/>
    </row>
    <row r="316" spans="2:12" ht="18.75">
      <c r="B316" s="2" t="s">
        <v>158</v>
      </c>
      <c r="C316" s="4" t="s">
        <v>22</v>
      </c>
      <c r="D316" s="3">
        <v>18.368</v>
      </c>
      <c r="E316" s="3">
        <v>67.8</v>
      </c>
      <c r="F316" s="3">
        <v>181</v>
      </c>
      <c r="G316" s="3">
        <v>15</v>
      </c>
      <c r="H316" s="3">
        <v>70</v>
      </c>
      <c r="I316" s="3">
        <v>25</v>
      </c>
      <c r="J316" s="3">
        <v>100</v>
      </c>
      <c r="K316" s="3">
        <v>35</v>
      </c>
      <c r="L316" s="3">
        <v>150</v>
      </c>
    </row>
    <row r="317" spans="2:12" ht="18.75">
      <c r="B317" s="2" t="s">
        <v>159</v>
      </c>
      <c r="C317" s="4" t="s">
        <v>22</v>
      </c>
      <c r="D317" s="3">
        <v>296.39</v>
      </c>
      <c r="E317" s="3">
        <v>335.588</v>
      </c>
      <c r="F317" s="3">
        <v>347.91700000000003</v>
      </c>
      <c r="G317" s="3">
        <v>250</v>
      </c>
      <c r="H317" s="3">
        <v>350</v>
      </c>
      <c r="I317" s="3">
        <v>300</v>
      </c>
      <c r="J317" s="3">
        <v>400</v>
      </c>
      <c r="K317" s="3">
        <v>350</v>
      </c>
      <c r="L317" s="3">
        <v>450</v>
      </c>
    </row>
    <row r="318" spans="2:12" ht="34.5" customHeight="1">
      <c r="B318" s="92" t="s">
        <v>364</v>
      </c>
      <c r="C318" s="93"/>
      <c r="D318" s="93"/>
      <c r="E318" s="93"/>
      <c r="F318" s="93"/>
      <c r="G318" s="93"/>
      <c r="H318" s="93"/>
      <c r="I318" s="93"/>
      <c r="J318" s="93"/>
      <c r="K318" s="93"/>
      <c r="L318" s="94"/>
    </row>
    <row r="319" spans="2:12" ht="37.5">
      <c r="B319" s="49" t="s">
        <v>334</v>
      </c>
      <c r="C319" s="4" t="s">
        <v>22</v>
      </c>
      <c r="D319" s="40">
        <v>3359</v>
      </c>
      <c r="E319" s="40">
        <v>3616.5000000000005</v>
      </c>
      <c r="F319" s="40">
        <v>3353.5999999999995</v>
      </c>
      <c r="G319" s="40">
        <v>2502.2999999999997</v>
      </c>
      <c r="H319" s="40">
        <v>2502.2999999999997</v>
      </c>
      <c r="I319" s="40">
        <v>2450.9</v>
      </c>
      <c r="J319" s="40">
        <v>2450.9</v>
      </c>
      <c r="K319" s="40">
        <v>2386.5</v>
      </c>
      <c r="L319" s="40">
        <v>2386.5</v>
      </c>
    </row>
    <row r="320" spans="2:12" ht="18.75">
      <c r="B320" s="85" t="s">
        <v>322</v>
      </c>
      <c r="C320" s="73" t="s">
        <v>160</v>
      </c>
      <c r="D320" s="83">
        <v>1218.1</v>
      </c>
      <c r="E320" s="83">
        <v>961</v>
      </c>
      <c r="F320" s="83">
        <v>887.8</v>
      </c>
      <c r="G320" s="83">
        <v>825.9000000000001</v>
      </c>
      <c r="H320" s="83">
        <v>825.9000000000001</v>
      </c>
      <c r="I320" s="83">
        <v>816.3000000000001</v>
      </c>
      <c r="J320" s="83">
        <v>816.3000000000001</v>
      </c>
      <c r="K320" s="83">
        <v>828.4</v>
      </c>
      <c r="L320" s="83">
        <v>828.4</v>
      </c>
    </row>
    <row r="321" spans="2:12" ht="37.5">
      <c r="B321" s="86" t="s">
        <v>335</v>
      </c>
      <c r="C321" s="73" t="s">
        <v>160</v>
      </c>
      <c r="D321" s="83">
        <v>794.6</v>
      </c>
      <c r="E321" s="83">
        <v>810.9</v>
      </c>
      <c r="F321" s="83">
        <v>693.8</v>
      </c>
      <c r="G321" s="87">
        <v>729.0000000000001</v>
      </c>
      <c r="H321" s="87">
        <v>729.0000000000001</v>
      </c>
      <c r="I321" s="83">
        <v>739.4000000000001</v>
      </c>
      <c r="J321" s="83">
        <v>739.4000000000001</v>
      </c>
      <c r="K321" s="83">
        <v>751.6</v>
      </c>
      <c r="L321" s="83">
        <v>751.6</v>
      </c>
    </row>
    <row r="322" spans="2:12" ht="18.75">
      <c r="B322" s="85" t="s">
        <v>41</v>
      </c>
      <c r="C322" s="73"/>
      <c r="D322" s="83"/>
      <c r="E322" s="41"/>
      <c r="F322" s="41"/>
      <c r="G322" s="41"/>
      <c r="H322" s="41"/>
      <c r="I322" s="41"/>
      <c r="J322" s="41"/>
      <c r="K322" s="41"/>
      <c r="L322" s="41"/>
    </row>
    <row r="323" spans="2:12" ht="18.75">
      <c r="B323" s="85" t="s">
        <v>1</v>
      </c>
      <c r="C323" s="73" t="s">
        <v>160</v>
      </c>
      <c r="D323" s="83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</row>
    <row r="324" spans="2:12" ht="18.75">
      <c r="B324" s="85" t="s">
        <v>2</v>
      </c>
      <c r="C324" s="73" t="s">
        <v>160</v>
      </c>
      <c r="D324" s="83">
        <v>671.4</v>
      </c>
      <c r="E324" s="41">
        <v>690.5</v>
      </c>
      <c r="F324" s="41">
        <v>581.8</v>
      </c>
      <c r="G324" s="41">
        <v>611.6</v>
      </c>
      <c r="H324" s="41">
        <v>611.6</v>
      </c>
      <c r="I324" s="41">
        <v>622.2</v>
      </c>
      <c r="J324" s="41">
        <v>622.2</v>
      </c>
      <c r="K324" s="41">
        <v>632.7</v>
      </c>
      <c r="L324" s="41">
        <v>632.7</v>
      </c>
    </row>
    <row r="325" spans="2:12" ht="18.75">
      <c r="B325" s="85" t="s">
        <v>3</v>
      </c>
      <c r="C325" s="73" t="s">
        <v>160</v>
      </c>
      <c r="D325" s="83">
        <v>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</row>
    <row r="326" spans="2:12" ht="18" customHeight="1">
      <c r="B326" s="85" t="s">
        <v>74</v>
      </c>
      <c r="C326" s="73" t="s">
        <v>160</v>
      </c>
      <c r="D326" s="83">
        <v>18.8</v>
      </c>
      <c r="E326" s="41">
        <v>20.6</v>
      </c>
      <c r="F326" s="41">
        <v>22.4</v>
      </c>
      <c r="G326" s="41">
        <v>30</v>
      </c>
      <c r="H326" s="41">
        <v>30</v>
      </c>
      <c r="I326" s="41">
        <v>31.5</v>
      </c>
      <c r="J326" s="41">
        <v>31.5</v>
      </c>
      <c r="K326" s="41">
        <v>32.8</v>
      </c>
      <c r="L326" s="41">
        <v>32.8</v>
      </c>
    </row>
    <row r="327" spans="2:12" ht="37.5">
      <c r="B327" s="85" t="s">
        <v>345</v>
      </c>
      <c r="C327" s="73" t="s">
        <v>160</v>
      </c>
      <c r="D327" s="83">
        <v>87.7</v>
      </c>
      <c r="E327" s="41">
        <v>81.3</v>
      </c>
      <c r="F327" s="41">
        <v>74.6</v>
      </c>
      <c r="G327" s="41">
        <v>70.1</v>
      </c>
      <c r="H327" s="41">
        <v>70.1</v>
      </c>
      <c r="I327" s="41">
        <v>68.1</v>
      </c>
      <c r="J327" s="41">
        <v>68.1</v>
      </c>
      <c r="K327" s="41">
        <v>68.2</v>
      </c>
      <c r="L327" s="41">
        <v>68.2</v>
      </c>
    </row>
    <row r="328" spans="2:12" ht="18.75">
      <c r="B328" s="85" t="s">
        <v>4</v>
      </c>
      <c r="C328" s="73" t="s">
        <v>160</v>
      </c>
      <c r="D328" s="83">
        <v>3.7</v>
      </c>
      <c r="E328" s="41">
        <v>3.8</v>
      </c>
      <c r="F328" s="41">
        <v>3.9</v>
      </c>
      <c r="G328" s="41">
        <v>4.1</v>
      </c>
      <c r="H328" s="41">
        <v>4.1</v>
      </c>
      <c r="I328" s="41">
        <v>4.3</v>
      </c>
      <c r="J328" s="41">
        <v>4.3</v>
      </c>
      <c r="K328" s="41">
        <v>4.4</v>
      </c>
      <c r="L328" s="41">
        <v>4.4</v>
      </c>
    </row>
    <row r="329" spans="2:12" ht="18.75">
      <c r="B329" s="85" t="s">
        <v>5</v>
      </c>
      <c r="C329" s="73" t="s">
        <v>160</v>
      </c>
      <c r="D329" s="83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</row>
    <row r="330" spans="2:12" ht="18.75">
      <c r="B330" s="85" t="s">
        <v>6</v>
      </c>
      <c r="C330" s="73" t="s">
        <v>160</v>
      </c>
      <c r="D330" s="83"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</row>
    <row r="331" spans="2:12" ht="18.75">
      <c r="B331" s="85" t="s">
        <v>7</v>
      </c>
      <c r="C331" s="73" t="s">
        <v>160</v>
      </c>
      <c r="D331" s="83">
        <v>0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</row>
    <row r="332" spans="2:12" ht="18.75">
      <c r="B332" s="85" t="s">
        <v>8</v>
      </c>
      <c r="C332" s="73" t="s">
        <v>160</v>
      </c>
      <c r="D332" s="83">
        <v>7.6</v>
      </c>
      <c r="E332" s="41">
        <v>11</v>
      </c>
      <c r="F332" s="41">
        <v>8.1</v>
      </c>
      <c r="G332" s="41">
        <v>10.1</v>
      </c>
      <c r="H332" s="41">
        <v>10.1</v>
      </c>
      <c r="I332" s="41">
        <v>10.1</v>
      </c>
      <c r="J332" s="41">
        <v>10.1</v>
      </c>
      <c r="K332" s="41">
        <v>10.1</v>
      </c>
      <c r="L332" s="41">
        <v>10.1</v>
      </c>
    </row>
    <row r="333" spans="2:12" ht="18.75">
      <c r="B333" s="85" t="s">
        <v>346</v>
      </c>
      <c r="C333" s="73" t="s">
        <v>160</v>
      </c>
      <c r="D333" s="83">
        <v>5.4</v>
      </c>
      <c r="E333" s="41">
        <v>3.7</v>
      </c>
      <c r="F333" s="41">
        <v>3</v>
      </c>
      <c r="G333" s="41">
        <v>3.1</v>
      </c>
      <c r="H333" s="41">
        <v>3.1</v>
      </c>
      <c r="I333" s="41">
        <v>3.2</v>
      </c>
      <c r="J333" s="41">
        <v>3.2</v>
      </c>
      <c r="K333" s="41">
        <v>3.4</v>
      </c>
      <c r="L333" s="41">
        <v>3.4</v>
      </c>
    </row>
    <row r="334" spans="2:12" ht="18.75">
      <c r="B334" s="1" t="s">
        <v>9</v>
      </c>
      <c r="C334" s="4" t="s">
        <v>160</v>
      </c>
      <c r="D334" s="40">
        <v>423.5</v>
      </c>
      <c r="E334" s="41">
        <v>150.1</v>
      </c>
      <c r="F334" s="41">
        <v>194</v>
      </c>
      <c r="G334" s="41">
        <v>96.9</v>
      </c>
      <c r="H334" s="41">
        <v>96.9</v>
      </c>
      <c r="I334" s="41">
        <v>76.9</v>
      </c>
      <c r="J334" s="41">
        <v>76.9</v>
      </c>
      <c r="K334" s="41">
        <v>76.8</v>
      </c>
      <c r="L334" s="41">
        <v>76.8</v>
      </c>
    </row>
    <row r="335" spans="2:12" ht="18.75">
      <c r="B335" s="1" t="s">
        <v>252</v>
      </c>
      <c r="C335" s="4" t="s">
        <v>160</v>
      </c>
      <c r="D335" s="40">
        <v>2140.9</v>
      </c>
      <c r="E335" s="40">
        <v>2655.5000000000005</v>
      </c>
      <c r="F335" s="40">
        <v>2465.7999999999997</v>
      </c>
      <c r="G335" s="40">
        <v>1676.3999999999996</v>
      </c>
      <c r="H335" s="40">
        <v>1676.3999999999996</v>
      </c>
      <c r="I335" s="40">
        <v>1634.6</v>
      </c>
      <c r="J335" s="41">
        <v>1634.6</v>
      </c>
      <c r="K335" s="40">
        <v>1558.1</v>
      </c>
      <c r="L335" s="41">
        <v>1558.1</v>
      </c>
    </row>
    <row r="336" spans="2:12" ht="18.75">
      <c r="B336" s="2" t="s">
        <v>41</v>
      </c>
      <c r="C336" s="4"/>
      <c r="D336" s="40"/>
      <c r="E336" s="41"/>
      <c r="F336" s="41"/>
      <c r="G336" s="41"/>
      <c r="H336" s="41"/>
      <c r="I336" s="41"/>
      <c r="J336" s="41"/>
      <c r="K336" s="41"/>
      <c r="L336" s="41"/>
    </row>
    <row r="337" spans="2:12" ht="18.75">
      <c r="B337" s="2" t="s">
        <v>347</v>
      </c>
      <c r="C337" s="4" t="s">
        <v>160</v>
      </c>
      <c r="D337" s="40">
        <v>647.1</v>
      </c>
      <c r="E337" s="41">
        <v>1064.9</v>
      </c>
      <c r="F337" s="41">
        <v>892.2</v>
      </c>
      <c r="G337" s="41">
        <v>179.7</v>
      </c>
      <c r="H337" s="41">
        <v>179.7</v>
      </c>
      <c r="I337" s="41">
        <v>191.6</v>
      </c>
      <c r="J337" s="41">
        <v>191.6</v>
      </c>
      <c r="K337" s="41">
        <v>168</v>
      </c>
      <c r="L337" s="41">
        <v>168</v>
      </c>
    </row>
    <row r="338" spans="2:12" ht="18.75">
      <c r="B338" s="2" t="s">
        <v>348</v>
      </c>
      <c r="C338" s="4" t="s">
        <v>160</v>
      </c>
      <c r="D338" s="40">
        <v>1021.4</v>
      </c>
      <c r="E338" s="41">
        <v>1138.4</v>
      </c>
      <c r="F338" s="41">
        <v>1109</v>
      </c>
      <c r="G338" s="41">
        <v>1149.1</v>
      </c>
      <c r="H338" s="41">
        <v>1149.1</v>
      </c>
      <c r="I338" s="41">
        <v>1097.2</v>
      </c>
      <c r="J338" s="41">
        <v>1097.2</v>
      </c>
      <c r="K338" s="41">
        <v>1044.3</v>
      </c>
      <c r="L338" s="41">
        <v>1044.3</v>
      </c>
    </row>
    <row r="339" spans="2:12" ht="18.75">
      <c r="B339" s="2" t="s">
        <v>349</v>
      </c>
      <c r="C339" s="4" t="s">
        <v>160</v>
      </c>
      <c r="D339" s="40">
        <v>387.7</v>
      </c>
      <c r="E339" s="41">
        <v>265.9</v>
      </c>
      <c r="F339" s="41">
        <v>422.9</v>
      </c>
      <c r="G339" s="41">
        <v>339</v>
      </c>
      <c r="H339" s="41">
        <v>339</v>
      </c>
      <c r="I339" s="41">
        <v>339</v>
      </c>
      <c r="J339" s="41">
        <v>339</v>
      </c>
      <c r="K339" s="41">
        <v>339</v>
      </c>
      <c r="L339" s="41">
        <v>339</v>
      </c>
    </row>
    <row r="340" spans="2:12" ht="18.75">
      <c r="B340" s="2" t="s">
        <v>41</v>
      </c>
      <c r="C340" s="88"/>
      <c r="D340" s="84"/>
      <c r="E340" s="41"/>
      <c r="F340" s="41"/>
      <c r="G340" s="41"/>
      <c r="H340" s="41"/>
      <c r="I340" s="41"/>
      <c r="J340" s="41"/>
      <c r="K340" s="41"/>
      <c r="L340" s="41"/>
    </row>
    <row r="341" spans="2:12" ht="18.75">
      <c r="B341" s="2" t="s">
        <v>253</v>
      </c>
      <c r="C341" s="4" t="s">
        <v>160</v>
      </c>
      <c r="D341" s="40">
        <v>146.8</v>
      </c>
      <c r="E341" s="41">
        <v>155.4</v>
      </c>
      <c r="F341" s="41">
        <v>260.6</v>
      </c>
      <c r="G341" s="41">
        <v>338.9</v>
      </c>
      <c r="H341" s="41">
        <v>338.9</v>
      </c>
      <c r="I341" s="41">
        <v>339</v>
      </c>
      <c r="J341" s="41">
        <v>339</v>
      </c>
      <c r="K341" s="41">
        <v>339</v>
      </c>
      <c r="L341" s="41">
        <v>339</v>
      </c>
    </row>
    <row r="342" spans="2:12" ht="18.75">
      <c r="B342" s="2" t="s">
        <v>350</v>
      </c>
      <c r="C342" s="4" t="s">
        <v>160</v>
      </c>
      <c r="D342" s="40">
        <v>33.1</v>
      </c>
      <c r="E342" s="41">
        <v>154.3</v>
      </c>
      <c r="F342" s="41">
        <v>15</v>
      </c>
      <c r="G342" s="41">
        <v>8.6</v>
      </c>
      <c r="H342" s="41">
        <v>8.6</v>
      </c>
      <c r="I342" s="41">
        <v>6.8</v>
      </c>
      <c r="J342" s="41">
        <v>6.8</v>
      </c>
      <c r="K342" s="41">
        <v>6.8</v>
      </c>
      <c r="L342" s="41">
        <v>6.8</v>
      </c>
    </row>
    <row r="343" spans="2:12" ht="18.75">
      <c r="B343" s="2" t="s">
        <v>351</v>
      </c>
      <c r="C343" s="4" t="s">
        <v>160</v>
      </c>
      <c r="D343" s="40">
        <v>51.8</v>
      </c>
      <c r="E343" s="41">
        <v>38.3</v>
      </c>
      <c r="F343" s="41">
        <v>30.7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</row>
    <row r="344" spans="2:12" ht="37.5">
      <c r="B344" s="2" t="s">
        <v>352</v>
      </c>
      <c r="C344" s="4" t="s">
        <v>160</v>
      </c>
      <c r="D344" s="40">
        <v>-0.2</v>
      </c>
      <c r="E344" s="41">
        <v>-6.3</v>
      </c>
      <c r="F344" s="41">
        <v>-4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</row>
    <row r="345" spans="2:12" ht="37.5">
      <c r="B345" s="49" t="s">
        <v>336</v>
      </c>
      <c r="C345" s="4" t="s">
        <v>160</v>
      </c>
      <c r="D345" s="40">
        <v>3434.500000000001</v>
      </c>
      <c r="E345" s="40">
        <v>3573.4</v>
      </c>
      <c r="F345" s="40">
        <v>3574.7999999999997</v>
      </c>
      <c r="G345" s="40">
        <v>2530.499999999999</v>
      </c>
      <c r="H345" s="40">
        <v>2530.499999999999</v>
      </c>
      <c r="I345" s="40">
        <v>2478.4</v>
      </c>
      <c r="J345" s="40">
        <v>2478.4</v>
      </c>
      <c r="K345" s="40">
        <v>2414.399999999999</v>
      </c>
      <c r="L345" s="40">
        <v>2414.399999999999</v>
      </c>
    </row>
    <row r="346" spans="2:12" ht="18.75">
      <c r="B346" s="89" t="s">
        <v>0</v>
      </c>
      <c r="C346" s="73"/>
      <c r="D346" s="83"/>
      <c r="E346" s="41"/>
      <c r="F346" s="41"/>
      <c r="G346" s="41"/>
      <c r="H346" s="40"/>
      <c r="I346" s="41"/>
      <c r="J346" s="41"/>
      <c r="K346" s="41"/>
      <c r="L346" s="41"/>
    </row>
    <row r="347" spans="2:12" ht="18.75">
      <c r="B347" s="85" t="s">
        <v>254</v>
      </c>
      <c r="C347" s="73" t="s">
        <v>160</v>
      </c>
      <c r="D347" s="83">
        <v>325.9</v>
      </c>
      <c r="E347" s="41">
        <v>406.6</v>
      </c>
      <c r="F347" s="41">
        <v>419.4</v>
      </c>
      <c r="G347" s="41">
        <v>437.7</v>
      </c>
      <c r="H347" s="40">
        <v>437.7</v>
      </c>
      <c r="I347" s="41">
        <v>412</v>
      </c>
      <c r="J347" s="41">
        <v>412</v>
      </c>
      <c r="K347" s="41">
        <v>445.4</v>
      </c>
      <c r="L347" s="41">
        <v>445.4</v>
      </c>
    </row>
    <row r="348" spans="2:12" ht="18.75">
      <c r="B348" s="85" t="s">
        <v>255</v>
      </c>
      <c r="C348" s="73" t="s">
        <v>160</v>
      </c>
      <c r="D348" s="83">
        <v>2.6</v>
      </c>
      <c r="E348" s="41">
        <v>2.6</v>
      </c>
      <c r="F348" s="41">
        <v>1.9</v>
      </c>
      <c r="G348" s="41">
        <v>1.9</v>
      </c>
      <c r="H348" s="40">
        <v>1.9</v>
      </c>
      <c r="I348" s="41">
        <v>1.9</v>
      </c>
      <c r="J348" s="41">
        <v>1.9</v>
      </c>
      <c r="K348" s="41">
        <v>1.9</v>
      </c>
      <c r="L348" s="41">
        <v>1.9</v>
      </c>
    </row>
    <row r="349" spans="2:12" ht="37.5">
      <c r="B349" s="85" t="s">
        <v>256</v>
      </c>
      <c r="C349" s="73" t="s">
        <v>160</v>
      </c>
      <c r="D349" s="83">
        <v>30.4</v>
      </c>
      <c r="E349" s="41">
        <v>48.8</v>
      </c>
      <c r="F349" s="41">
        <v>25</v>
      </c>
      <c r="G349" s="41">
        <v>24</v>
      </c>
      <c r="H349" s="40">
        <v>24</v>
      </c>
      <c r="I349" s="41">
        <v>19.5</v>
      </c>
      <c r="J349" s="41">
        <v>19.5</v>
      </c>
      <c r="K349" s="41">
        <v>18.9</v>
      </c>
      <c r="L349" s="41">
        <v>18.9</v>
      </c>
    </row>
    <row r="350" spans="2:12" ht="18.75">
      <c r="B350" s="85" t="s">
        <v>257</v>
      </c>
      <c r="C350" s="73" t="s">
        <v>160</v>
      </c>
      <c r="D350" s="83">
        <v>239.2</v>
      </c>
      <c r="E350" s="41">
        <v>216.8</v>
      </c>
      <c r="F350" s="41">
        <v>260.9</v>
      </c>
      <c r="G350" s="41">
        <v>203.2</v>
      </c>
      <c r="H350" s="40">
        <v>203.2</v>
      </c>
      <c r="I350" s="41">
        <v>195.1</v>
      </c>
      <c r="J350" s="41">
        <v>195.1</v>
      </c>
      <c r="K350" s="41">
        <v>187.4</v>
      </c>
      <c r="L350" s="41">
        <v>187.4</v>
      </c>
    </row>
    <row r="351" spans="2:12" ht="18.75">
      <c r="B351" s="85" t="s">
        <v>258</v>
      </c>
      <c r="C351" s="73" t="s">
        <v>160</v>
      </c>
      <c r="D351" s="83">
        <v>932.6</v>
      </c>
      <c r="E351" s="41">
        <v>1154.1</v>
      </c>
      <c r="F351" s="41">
        <v>1179.4</v>
      </c>
      <c r="G351" s="41">
        <v>255.4</v>
      </c>
      <c r="H351" s="40">
        <v>255.4</v>
      </c>
      <c r="I351" s="41">
        <v>202.3</v>
      </c>
      <c r="J351" s="41">
        <v>202.3</v>
      </c>
      <c r="K351" s="41">
        <v>182.6</v>
      </c>
      <c r="L351" s="41">
        <v>182.6</v>
      </c>
    </row>
    <row r="352" spans="2:12" ht="18.75">
      <c r="B352" s="85" t="s">
        <v>259</v>
      </c>
      <c r="C352" s="73" t="s">
        <v>160</v>
      </c>
      <c r="D352" s="83">
        <v>3.7</v>
      </c>
      <c r="E352" s="41">
        <v>63</v>
      </c>
      <c r="F352" s="41">
        <v>29.2</v>
      </c>
      <c r="G352" s="41">
        <v>3.4</v>
      </c>
      <c r="H352" s="40">
        <v>3.4</v>
      </c>
      <c r="I352" s="41">
        <v>7.3</v>
      </c>
      <c r="J352" s="41">
        <v>7.3</v>
      </c>
      <c r="K352" s="41">
        <v>1.3</v>
      </c>
      <c r="L352" s="41">
        <v>1.3</v>
      </c>
    </row>
    <row r="353" spans="2:12" ht="18.75">
      <c r="B353" s="85" t="s">
        <v>161</v>
      </c>
      <c r="C353" s="73" t="s">
        <v>160</v>
      </c>
      <c r="D353" s="83">
        <v>1496.9</v>
      </c>
      <c r="E353" s="41">
        <v>1293.9</v>
      </c>
      <c r="F353" s="41">
        <v>1300.1</v>
      </c>
      <c r="G353" s="41">
        <v>1283.3</v>
      </c>
      <c r="H353" s="40">
        <v>1283.3</v>
      </c>
      <c r="I353" s="41">
        <v>1325.1</v>
      </c>
      <c r="J353" s="41">
        <v>1325.1</v>
      </c>
      <c r="K353" s="41">
        <v>1265.3</v>
      </c>
      <c r="L353" s="41">
        <v>1265.3</v>
      </c>
    </row>
    <row r="354" spans="2:12" ht="18.75">
      <c r="B354" s="85" t="s">
        <v>260</v>
      </c>
      <c r="C354" s="73" t="s">
        <v>160</v>
      </c>
      <c r="D354" s="83">
        <v>145.8</v>
      </c>
      <c r="E354" s="41">
        <v>157.6</v>
      </c>
      <c r="F354" s="41">
        <v>142.8</v>
      </c>
      <c r="G354" s="41">
        <v>123.7</v>
      </c>
      <c r="H354" s="40">
        <v>123.7</v>
      </c>
      <c r="I354" s="41">
        <v>124.5</v>
      </c>
      <c r="J354" s="41">
        <v>124.5</v>
      </c>
      <c r="K354" s="41">
        <v>123.6</v>
      </c>
      <c r="L354" s="41">
        <v>123.6</v>
      </c>
    </row>
    <row r="355" spans="2:12" ht="18.75">
      <c r="B355" s="85" t="s">
        <v>261</v>
      </c>
      <c r="C355" s="73" t="s">
        <v>160</v>
      </c>
      <c r="D355" s="83">
        <v>0.8</v>
      </c>
      <c r="E355" s="41">
        <v>0</v>
      </c>
      <c r="F355" s="41">
        <v>0</v>
      </c>
      <c r="G355" s="41">
        <v>0.6</v>
      </c>
      <c r="H355" s="40">
        <v>0.6</v>
      </c>
      <c r="I355" s="41">
        <v>0.6</v>
      </c>
      <c r="J355" s="41">
        <v>0.6</v>
      </c>
      <c r="K355" s="41">
        <v>0.6</v>
      </c>
      <c r="L355" s="41">
        <v>0.6</v>
      </c>
    </row>
    <row r="356" spans="2:12" ht="18.75">
      <c r="B356" s="85" t="s">
        <v>162</v>
      </c>
      <c r="C356" s="73" t="s">
        <v>160</v>
      </c>
      <c r="D356" s="83">
        <v>130.5</v>
      </c>
      <c r="E356" s="41">
        <v>96.6</v>
      </c>
      <c r="F356" s="41">
        <v>72.1</v>
      </c>
      <c r="G356" s="41">
        <v>97.2</v>
      </c>
      <c r="H356" s="40">
        <v>97.2</v>
      </c>
      <c r="I356" s="41">
        <v>83.8</v>
      </c>
      <c r="J356" s="41">
        <v>83.8</v>
      </c>
      <c r="K356" s="41">
        <v>81.2</v>
      </c>
      <c r="L356" s="41">
        <v>81.2</v>
      </c>
    </row>
    <row r="357" spans="2:12" ht="18.75">
      <c r="B357" s="85" t="s">
        <v>262</v>
      </c>
      <c r="C357" s="73" t="s">
        <v>160</v>
      </c>
      <c r="D357" s="83">
        <v>109.8</v>
      </c>
      <c r="E357" s="41">
        <v>116.3</v>
      </c>
      <c r="F357" s="41">
        <v>126.6</v>
      </c>
      <c r="G357" s="41">
        <v>83.6</v>
      </c>
      <c r="H357" s="40">
        <v>83.6</v>
      </c>
      <c r="I357" s="41">
        <v>89.8</v>
      </c>
      <c r="J357" s="41">
        <v>89.8</v>
      </c>
      <c r="K357" s="41">
        <v>89.7</v>
      </c>
      <c r="L357" s="41">
        <v>89.7</v>
      </c>
    </row>
    <row r="358" spans="2:12" ht="18.75">
      <c r="B358" s="85" t="s">
        <v>263</v>
      </c>
      <c r="C358" s="73" t="s">
        <v>160</v>
      </c>
      <c r="D358" s="83">
        <v>16.3</v>
      </c>
      <c r="E358" s="41">
        <v>17.1</v>
      </c>
      <c r="F358" s="41">
        <v>17.4</v>
      </c>
      <c r="G358" s="41">
        <v>16.5</v>
      </c>
      <c r="H358" s="40">
        <v>16.5</v>
      </c>
      <c r="I358" s="41">
        <v>16.5</v>
      </c>
      <c r="J358" s="41">
        <v>16.5</v>
      </c>
      <c r="K358" s="41">
        <v>16.5</v>
      </c>
      <c r="L358" s="41">
        <v>16.5</v>
      </c>
    </row>
    <row r="359" spans="2:12" ht="18.75">
      <c r="B359" s="85" t="s">
        <v>264</v>
      </c>
      <c r="C359" s="73" t="s">
        <v>160</v>
      </c>
      <c r="D359" s="83"/>
      <c r="E359" s="41"/>
      <c r="F359" s="41"/>
      <c r="G359" s="41"/>
      <c r="H359" s="40"/>
      <c r="I359" s="41"/>
      <c r="J359" s="41"/>
      <c r="K359" s="41"/>
      <c r="L359" s="41"/>
    </row>
    <row r="360" spans="2:12" ht="37.5">
      <c r="B360" s="25" t="s">
        <v>163</v>
      </c>
      <c r="C360" s="4" t="s">
        <v>160</v>
      </c>
      <c r="D360" s="40">
        <v>-75.50000000000091</v>
      </c>
      <c r="E360" s="40">
        <v>43.100000000000364</v>
      </c>
      <c r="F360" s="40">
        <v>-221.20000000000027</v>
      </c>
      <c r="G360" s="40">
        <v>-28.199999999999363</v>
      </c>
      <c r="H360" s="40">
        <v>-28.199999999999363</v>
      </c>
      <c r="I360" s="40">
        <v>-27.5</v>
      </c>
      <c r="J360" s="40">
        <v>-27.5</v>
      </c>
      <c r="K360" s="40">
        <v>-27.89999999999918</v>
      </c>
      <c r="L360" s="40">
        <v>-27.89999999999918</v>
      </c>
    </row>
    <row r="361" spans="2:12" ht="18.75">
      <c r="B361" s="49" t="s">
        <v>369</v>
      </c>
      <c r="C361" s="4" t="s">
        <v>160</v>
      </c>
      <c r="D361" s="40"/>
      <c r="E361" s="41"/>
      <c r="F361" s="41"/>
      <c r="G361" s="41"/>
      <c r="H361" s="41"/>
      <c r="I361" s="41"/>
      <c r="J361" s="41"/>
      <c r="K361" s="41"/>
      <c r="L361" s="41"/>
    </row>
    <row r="362" spans="2:12" ht="15.75">
      <c r="B362" s="92" t="s">
        <v>365</v>
      </c>
      <c r="C362" s="93"/>
      <c r="D362" s="93"/>
      <c r="E362" s="93"/>
      <c r="F362" s="93"/>
      <c r="G362" s="93"/>
      <c r="H362" s="93"/>
      <c r="I362" s="93"/>
      <c r="J362" s="93"/>
      <c r="K362" s="93"/>
      <c r="L362" s="94"/>
    </row>
    <row r="363" spans="2:12" ht="18.75">
      <c r="B363" s="1" t="s">
        <v>164</v>
      </c>
      <c r="C363" s="4" t="s">
        <v>160</v>
      </c>
      <c r="D363" s="40">
        <v>14977.3</v>
      </c>
      <c r="E363" s="41">
        <v>15962.4</v>
      </c>
      <c r="F363" s="41">
        <v>16374.123611643128</v>
      </c>
      <c r="G363" s="41">
        <v>16787.091700705238</v>
      </c>
      <c r="H363" s="41">
        <v>16787.091700705238</v>
      </c>
      <c r="I363" s="41">
        <v>17435.33971581815</v>
      </c>
      <c r="J363" s="41">
        <v>17435.33971581815</v>
      </c>
      <c r="K363" s="41">
        <v>18410.242597214918</v>
      </c>
      <c r="L363" s="41">
        <v>18410.242597214918</v>
      </c>
    </row>
    <row r="364" spans="2:12" ht="18.75">
      <c r="B364" s="2" t="s">
        <v>41</v>
      </c>
      <c r="C364" s="4"/>
      <c r="D364" s="40"/>
      <c r="E364" s="41"/>
      <c r="F364" s="41"/>
      <c r="G364" s="41"/>
      <c r="H364" s="41"/>
      <c r="I364" s="41"/>
      <c r="J364" s="41"/>
      <c r="K364" s="41"/>
      <c r="L364" s="41"/>
    </row>
    <row r="365" spans="2:12" ht="18.75">
      <c r="B365" s="2" t="s">
        <v>165</v>
      </c>
      <c r="C365" s="4" t="s">
        <v>160</v>
      </c>
      <c r="D365" s="40">
        <v>1639.319</v>
      </c>
      <c r="E365" s="41">
        <v>1188.972</v>
      </c>
      <c r="F365" s="41">
        <v>1208.1952653784406</v>
      </c>
      <c r="G365" s="41">
        <v>1211.1814360661708</v>
      </c>
      <c r="H365" s="41">
        <v>1217.9751864082818</v>
      </c>
      <c r="I365" s="41">
        <v>1154.5370094009095</v>
      </c>
      <c r="J365" s="41">
        <v>1429.9619834305604</v>
      </c>
      <c r="K365" s="41">
        <v>1187.5609350706884</v>
      </c>
      <c r="L365" s="41">
        <v>1569.9510128232023</v>
      </c>
    </row>
    <row r="366" spans="2:12" ht="18.75">
      <c r="B366" s="2" t="s">
        <v>166</v>
      </c>
      <c r="C366" s="4" t="s">
        <v>160</v>
      </c>
      <c r="D366" s="40">
        <v>10616.045</v>
      </c>
      <c r="E366" s="41">
        <v>11851.484</v>
      </c>
      <c r="F366" s="41">
        <v>11962.329360182579</v>
      </c>
      <c r="G366" s="41">
        <v>12358.99424557317</v>
      </c>
      <c r="H366" s="41">
        <v>12428.318228655937</v>
      </c>
      <c r="I366" s="41">
        <v>12828.18899334344</v>
      </c>
      <c r="J366" s="41">
        <v>12999.654394823276</v>
      </c>
      <c r="K366" s="41">
        <v>13343.381292929083</v>
      </c>
      <c r="L366" s="41">
        <v>13651.747937593063</v>
      </c>
    </row>
    <row r="367" spans="2:12" ht="37.5">
      <c r="B367" s="2" t="s">
        <v>167</v>
      </c>
      <c r="C367" s="4" t="s">
        <v>160</v>
      </c>
      <c r="D367" s="40">
        <v>326.9</v>
      </c>
      <c r="E367" s="40">
        <v>193.616</v>
      </c>
      <c r="F367" s="40">
        <v>197.5578693834153</v>
      </c>
      <c r="G367" s="40">
        <v>189.98245954295078</v>
      </c>
      <c r="H367" s="40">
        <v>191.04810781089904</v>
      </c>
      <c r="I367" s="40">
        <v>195.7581640384209</v>
      </c>
      <c r="J367" s="40">
        <v>202.0146292955537</v>
      </c>
      <c r="K367" s="40">
        <v>203.43319119199683</v>
      </c>
      <c r="L367" s="40">
        <v>304.43397900832537</v>
      </c>
    </row>
    <row r="368" spans="2:12" ht="18.75">
      <c r="B368" s="2" t="s">
        <v>168</v>
      </c>
      <c r="C368" s="4" t="s">
        <v>160</v>
      </c>
      <c r="D368" s="40">
        <v>457.06</v>
      </c>
      <c r="E368" s="40">
        <v>234.52399999999946</v>
      </c>
      <c r="F368" s="40">
        <v>197.5578693834153</v>
      </c>
      <c r="G368" s="40">
        <v>200.600513201444</v>
      </c>
      <c r="H368" s="40">
        <v>204.69440122596325</v>
      </c>
      <c r="I368" s="40">
        <v>207.7864758468552</v>
      </c>
      <c r="J368" s="40">
        <v>216.44424567380753</v>
      </c>
      <c r="K368" s="40">
        <v>274.75166605501363</v>
      </c>
      <c r="L368" s="40">
        <v>289.2122800579091</v>
      </c>
    </row>
    <row r="369" spans="2:12" ht="18.75">
      <c r="B369" s="2" t="s">
        <v>169</v>
      </c>
      <c r="C369" s="4" t="s">
        <v>160</v>
      </c>
      <c r="D369" s="40">
        <v>1937.9759999999997</v>
      </c>
      <c r="E369" s="41">
        <v>2493.804</v>
      </c>
      <c r="F369" s="41">
        <v>2808.4832473152774</v>
      </c>
      <c r="G369" s="41">
        <v>2826.333046321502</v>
      </c>
      <c r="H369" s="41">
        <v>2745.0557766041557</v>
      </c>
      <c r="I369" s="41">
        <v>3049.069073188526</v>
      </c>
      <c r="J369" s="41">
        <v>2587.2644625949542</v>
      </c>
      <c r="K369" s="41">
        <v>3401.1155119681366</v>
      </c>
      <c r="L369" s="41">
        <v>2594.8973877324165</v>
      </c>
    </row>
    <row r="370" spans="2:12" ht="18.75">
      <c r="B370" s="2" t="s">
        <v>41</v>
      </c>
      <c r="C370" s="4"/>
      <c r="D370" s="40"/>
      <c r="E370" s="41"/>
      <c r="F370" s="41"/>
      <c r="G370" s="41"/>
      <c r="H370" s="41"/>
      <c r="I370" s="41"/>
      <c r="J370" s="41"/>
      <c r="K370" s="41"/>
      <c r="L370" s="41"/>
    </row>
    <row r="371" spans="2:12" ht="18.75">
      <c r="B371" s="2" t="s">
        <v>170</v>
      </c>
      <c r="C371" s="4" t="s">
        <v>160</v>
      </c>
      <c r="D371" s="40">
        <v>1199.593</v>
      </c>
      <c r="E371" s="41">
        <v>1546.297</v>
      </c>
      <c r="F371" s="41">
        <v>1588.047019</v>
      </c>
      <c r="G371" s="41">
        <v>1619.80795938</v>
      </c>
      <c r="H371" s="41">
        <v>1619.80795938</v>
      </c>
      <c r="I371" s="41">
        <v>1644.1050787707002</v>
      </c>
      <c r="J371" s="41">
        <v>1644.1050787707002</v>
      </c>
      <c r="K371" s="41">
        <v>1652.3256041645539</v>
      </c>
      <c r="L371" s="41">
        <v>1652.3256041645539</v>
      </c>
    </row>
    <row r="372" spans="2:12" ht="18.75">
      <c r="B372" s="2" t="s">
        <v>171</v>
      </c>
      <c r="C372" s="4" t="s">
        <v>160</v>
      </c>
      <c r="D372" s="40">
        <v>733.6829999999995</v>
      </c>
      <c r="E372" s="41">
        <v>942.35</v>
      </c>
      <c r="F372" s="41">
        <v>1214.9440233152773</v>
      </c>
      <c r="G372" s="41">
        <v>1200.884592406502</v>
      </c>
      <c r="H372" s="41">
        <v>1119.5084629991557</v>
      </c>
      <c r="I372" s="41">
        <v>1399.1430040577059</v>
      </c>
      <c r="J372" s="41">
        <v>937.156019304904</v>
      </c>
      <c r="K372" s="41">
        <v>1742.8899078035827</v>
      </c>
      <c r="L372" s="41">
        <v>936.4717835678626</v>
      </c>
    </row>
    <row r="373" spans="2:12" ht="18.75">
      <c r="B373" s="2" t="s">
        <v>172</v>
      </c>
      <c r="C373" s="4" t="s">
        <v>160</v>
      </c>
      <c r="D373" s="9">
        <v>4.7</v>
      </c>
      <c r="E373" s="3">
        <v>5.157</v>
      </c>
      <c r="F373" s="3">
        <v>5.492205</v>
      </c>
      <c r="G373" s="3">
        <v>5.640494535</v>
      </c>
      <c r="H373" s="3">
        <v>5.7393542250000005</v>
      </c>
      <c r="I373" s="3">
        <v>5.820990360120001</v>
      </c>
      <c r="J373" s="3">
        <v>6.00336451935</v>
      </c>
      <c r="K373" s="3">
        <v>5.9</v>
      </c>
      <c r="L373" s="3">
        <v>6.1</v>
      </c>
    </row>
    <row r="374" spans="2:12" ht="18.75">
      <c r="B374" s="25" t="s">
        <v>338</v>
      </c>
      <c r="C374" s="4" t="s">
        <v>277</v>
      </c>
      <c r="D374" s="31">
        <v>95.55601083124712</v>
      </c>
      <c r="E374" s="42">
        <v>94.22294269168506</v>
      </c>
      <c r="F374" s="42">
        <v>95.204</v>
      </c>
      <c r="G374" s="42">
        <v>94.729</v>
      </c>
      <c r="H374" s="42">
        <v>97.029</v>
      </c>
      <c r="I374" s="42">
        <v>98.18100000000001</v>
      </c>
      <c r="J374" s="42">
        <v>98.98100000000001</v>
      </c>
      <c r="K374" s="42">
        <v>100.09899999999999</v>
      </c>
      <c r="L374" s="42">
        <v>101.199</v>
      </c>
    </row>
    <row r="375" spans="2:12" ht="18.75">
      <c r="B375" s="25" t="s">
        <v>173</v>
      </c>
      <c r="C375" s="4" t="s">
        <v>174</v>
      </c>
      <c r="D375" s="43">
        <v>41869</v>
      </c>
      <c r="E375" s="44">
        <v>44851.30487558163</v>
      </c>
      <c r="F375" s="44">
        <v>46064.08415941735</v>
      </c>
      <c r="G375" s="44">
        <v>47229.04484780901</v>
      </c>
      <c r="H375" s="44">
        <v>47229.04484780901</v>
      </c>
      <c r="I375" s="44">
        <v>49014.77503350467</v>
      </c>
      <c r="J375" s="44">
        <v>49014.77503350467</v>
      </c>
      <c r="K375" s="44">
        <v>51710.097512597094</v>
      </c>
      <c r="L375" s="44">
        <v>51710.097512597094</v>
      </c>
    </row>
    <row r="376" spans="2:12" ht="18.75">
      <c r="B376" s="25" t="s">
        <v>175</v>
      </c>
      <c r="C376" s="4" t="s">
        <v>174</v>
      </c>
      <c r="D376" s="43">
        <v>17412.5</v>
      </c>
      <c r="E376" s="44">
        <v>18785.4</v>
      </c>
      <c r="F376" s="44">
        <v>20006.451</v>
      </c>
      <c r="G376" s="44">
        <v>20546.625177</v>
      </c>
      <c r="H376" s="44">
        <v>20906.741295</v>
      </c>
      <c r="I376" s="44">
        <v>21204.117182664002</v>
      </c>
      <c r="J376" s="44">
        <v>21868.45139457</v>
      </c>
      <c r="K376" s="44">
        <v>22052.28186997056</v>
      </c>
      <c r="L376" s="44">
        <v>22961.8739642985</v>
      </c>
    </row>
    <row r="377" spans="2:12" ht="18.75">
      <c r="B377" s="25" t="s">
        <v>176</v>
      </c>
      <c r="C377" s="4" t="s">
        <v>277</v>
      </c>
      <c r="D377" s="4">
        <v>100.8</v>
      </c>
      <c r="E377" s="3">
        <v>94.98456568557071</v>
      </c>
      <c r="F377" s="3">
        <v>99</v>
      </c>
      <c r="G377" s="3">
        <v>94.90000000000002</v>
      </c>
      <c r="H377" s="3">
        <v>99</v>
      </c>
      <c r="I377" s="3">
        <v>97.60000000000001</v>
      </c>
      <c r="J377" s="3">
        <v>99.79999999999998</v>
      </c>
      <c r="K377" s="3">
        <v>98.59999999999998</v>
      </c>
      <c r="L377" s="3">
        <v>100.7</v>
      </c>
    </row>
    <row r="378" spans="2:12" ht="18.75" customHeight="1">
      <c r="B378" s="25" t="s">
        <v>177</v>
      </c>
      <c r="C378" s="4" t="s">
        <v>178</v>
      </c>
      <c r="D378" s="4"/>
      <c r="E378" s="4"/>
      <c r="F378" s="4"/>
      <c r="G378" s="4"/>
      <c r="H378" s="4"/>
      <c r="I378" s="4"/>
      <c r="J378" s="4"/>
      <c r="K378" s="4"/>
      <c r="L378" s="4"/>
    </row>
    <row r="379" spans="2:12" ht="37.5">
      <c r="B379" s="25" t="s">
        <v>179</v>
      </c>
      <c r="C379" s="4" t="s">
        <v>180</v>
      </c>
      <c r="D379" s="42">
        <v>2.9</v>
      </c>
      <c r="E379" s="42">
        <v>2.56</v>
      </c>
      <c r="F379" s="3">
        <v>2.75</v>
      </c>
      <c r="G379" s="3">
        <v>2.8</v>
      </c>
      <c r="H379" s="3">
        <v>2.75</v>
      </c>
      <c r="I379" s="3">
        <v>2.9</v>
      </c>
      <c r="J379" s="3">
        <v>2.7</v>
      </c>
      <c r="K379" s="3">
        <v>3</v>
      </c>
      <c r="L379" s="3">
        <v>2.7</v>
      </c>
    </row>
    <row r="380" spans="2:12" ht="18.75">
      <c r="B380" s="1" t="s">
        <v>181</v>
      </c>
      <c r="C380" s="4" t="s">
        <v>160</v>
      </c>
      <c r="D380" s="31">
        <v>11802.1124</v>
      </c>
      <c r="E380" s="42">
        <v>12578.3712</v>
      </c>
      <c r="F380" s="42">
        <v>12902.809405974785</v>
      </c>
      <c r="G380" s="42">
        <v>13228.228260155727</v>
      </c>
      <c r="H380" s="42">
        <v>13228.228260155727</v>
      </c>
      <c r="I380" s="42">
        <v>13739.047696064701</v>
      </c>
      <c r="J380" s="42">
        <v>13739.047696064701</v>
      </c>
      <c r="K380" s="42">
        <v>14507.271166605356</v>
      </c>
      <c r="L380" s="42">
        <v>14507.271166605356</v>
      </c>
    </row>
    <row r="381" spans="2:12" ht="18.75">
      <c r="B381" s="2" t="s">
        <v>41</v>
      </c>
      <c r="C381" s="4" t="s">
        <v>182</v>
      </c>
      <c r="D381" s="31"/>
      <c r="E381" s="42"/>
      <c r="F381" s="42"/>
      <c r="G381" s="42"/>
      <c r="H381" s="42"/>
      <c r="I381" s="42"/>
      <c r="J381" s="42"/>
      <c r="K381" s="42"/>
      <c r="L381" s="42"/>
    </row>
    <row r="382" spans="2:12" ht="18.75">
      <c r="B382" s="2" t="s">
        <v>183</v>
      </c>
      <c r="C382" s="4" t="s">
        <v>160</v>
      </c>
      <c r="D382" s="31">
        <v>7961.70502504</v>
      </c>
      <c r="E382" s="42">
        <v>8485.36921152</v>
      </c>
      <c r="F382" s="42">
        <v>8704.23522527059</v>
      </c>
      <c r="G382" s="42">
        <v>8923.762784301052</v>
      </c>
      <c r="H382" s="42">
        <v>8923.762784301052</v>
      </c>
      <c r="I382" s="42">
        <v>9268.361575765246</v>
      </c>
      <c r="J382" s="42">
        <v>9268.361575765246</v>
      </c>
      <c r="K382" s="42">
        <v>9786.605128991972</v>
      </c>
      <c r="L382" s="42">
        <v>9786.605128991972</v>
      </c>
    </row>
    <row r="383" spans="2:12" ht="18.75">
      <c r="B383" s="2" t="s">
        <v>184</v>
      </c>
      <c r="C383" s="4" t="s">
        <v>160</v>
      </c>
      <c r="D383" s="31">
        <v>5812.044668279199</v>
      </c>
      <c r="E383" s="42">
        <v>6194.3195244096</v>
      </c>
      <c r="F383" s="42">
        <v>6354.091714447531</v>
      </c>
      <c r="G383" s="42">
        <v>6514.346832539769</v>
      </c>
      <c r="H383" s="42">
        <v>6514.346832539769</v>
      </c>
      <c r="I383" s="42">
        <v>6765.90395030863</v>
      </c>
      <c r="J383" s="42">
        <v>6765.90395030863</v>
      </c>
      <c r="K383" s="42">
        <v>7144.22174416414</v>
      </c>
      <c r="L383" s="42">
        <v>7144.22174416414</v>
      </c>
    </row>
    <row r="384" spans="2:12" ht="18.75">
      <c r="B384" s="2" t="s">
        <v>185</v>
      </c>
      <c r="C384" s="28" t="s">
        <v>22</v>
      </c>
      <c r="D384" s="45">
        <v>2313.2140304</v>
      </c>
      <c r="E384" s="42">
        <v>2465.3607552000003</v>
      </c>
      <c r="F384" s="42">
        <v>2528.950643571058</v>
      </c>
      <c r="G384" s="42">
        <v>2592.7327389905226</v>
      </c>
      <c r="H384" s="42">
        <v>2592.7327389905226</v>
      </c>
      <c r="I384" s="42">
        <v>2692.8533484286813</v>
      </c>
      <c r="J384" s="42">
        <v>2692.8533484286813</v>
      </c>
      <c r="K384" s="42">
        <v>2843.42514865465</v>
      </c>
      <c r="L384" s="42">
        <v>2843.42514865465</v>
      </c>
    </row>
    <row r="385" spans="2:12" ht="18.75">
      <c r="B385" s="2" t="s">
        <v>186</v>
      </c>
      <c r="C385" s="4" t="s">
        <v>160</v>
      </c>
      <c r="D385" s="31">
        <v>1527.1933445600002</v>
      </c>
      <c r="E385" s="42">
        <v>1627.64123328</v>
      </c>
      <c r="F385" s="42">
        <v>1669.6235371331377</v>
      </c>
      <c r="G385" s="42">
        <v>1711.7327368641522</v>
      </c>
      <c r="H385" s="42">
        <v>1711.7327368641522</v>
      </c>
      <c r="I385" s="42">
        <v>1777.8327718707737</v>
      </c>
      <c r="J385" s="42">
        <v>1777.8327718707737</v>
      </c>
      <c r="K385" s="42">
        <v>1877.240888958734</v>
      </c>
      <c r="L385" s="42">
        <v>1877.240888958734</v>
      </c>
    </row>
    <row r="386" spans="2:12" ht="37.5">
      <c r="B386" s="25" t="s">
        <v>187</v>
      </c>
      <c r="C386" s="4" t="s">
        <v>160</v>
      </c>
      <c r="D386" s="31">
        <v>3175.1875999999993</v>
      </c>
      <c r="E386" s="42">
        <v>3384.0288</v>
      </c>
      <c r="F386" s="42">
        <v>3471.3142056683428</v>
      </c>
      <c r="G386" s="42">
        <v>3558.8634405495104</v>
      </c>
      <c r="H386" s="42">
        <v>3558.8634405495104</v>
      </c>
      <c r="I386" s="42">
        <v>3696.2920197534495</v>
      </c>
      <c r="J386" s="42">
        <v>3696.2920197534495</v>
      </c>
      <c r="K386" s="42">
        <v>3902.971430609561</v>
      </c>
      <c r="L386" s="42">
        <v>3902.971430609561</v>
      </c>
    </row>
    <row r="387" spans="2:12" ht="15.75">
      <c r="B387" s="92" t="s">
        <v>366</v>
      </c>
      <c r="C387" s="93"/>
      <c r="D387" s="93"/>
      <c r="E387" s="93"/>
      <c r="F387" s="93"/>
      <c r="G387" s="93"/>
      <c r="H387" s="93"/>
      <c r="I387" s="93"/>
      <c r="J387" s="93"/>
      <c r="K387" s="93"/>
      <c r="L387" s="94"/>
    </row>
    <row r="388" spans="2:12" s="26" customFormat="1" ht="18.75">
      <c r="B388" s="25" t="s">
        <v>265</v>
      </c>
      <c r="C388" s="4" t="s">
        <v>101</v>
      </c>
      <c r="D388" s="4">
        <v>19.661</v>
      </c>
      <c r="E388" s="8">
        <v>19.58</v>
      </c>
      <c r="F388" s="8">
        <v>19.562</v>
      </c>
      <c r="G388" s="8">
        <f>G13*0.661</f>
        <v>19.57882</v>
      </c>
      <c r="H388" s="8">
        <f>H13*0.661</f>
        <v>19.57882</v>
      </c>
      <c r="I388" s="8">
        <f>I13*0.662</f>
        <v>19.623666</v>
      </c>
      <c r="J388" s="8">
        <f>J13*0.662</f>
        <v>19.623666</v>
      </c>
      <c r="K388" s="8">
        <f>K13*0.662</f>
        <v>19.640878</v>
      </c>
      <c r="L388" s="8">
        <f>L13*0.662</f>
        <v>19.640878</v>
      </c>
    </row>
    <row r="389" spans="2:12" s="26" customFormat="1" ht="18.75">
      <c r="B389" s="25" t="s">
        <v>188</v>
      </c>
      <c r="C389" s="4" t="s">
        <v>101</v>
      </c>
      <c r="D389" s="5">
        <v>18.913</v>
      </c>
      <c r="E389" s="8">
        <v>17.979</v>
      </c>
      <c r="F389" s="8">
        <v>17.607</v>
      </c>
      <c r="G389" s="8">
        <v>17.611</v>
      </c>
      <c r="H389" s="8">
        <v>17.611</v>
      </c>
      <c r="I389" s="8">
        <v>17.643</v>
      </c>
      <c r="J389" s="8">
        <v>17.643</v>
      </c>
      <c r="K389" s="8">
        <v>17.645</v>
      </c>
      <c r="L389" s="8">
        <v>17.645</v>
      </c>
    </row>
    <row r="390" spans="2:12" ht="37.5">
      <c r="B390" s="25" t="s">
        <v>321</v>
      </c>
      <c r="C390" s="4" t="s">
        <v>68</v>
      </c>
      <c r="D390" s="40">
        <v>67568.2</v>
      </c>
      <c r="E390" s="40">
        <v>72710.27509877543</v>
      </c>
      <c r="F390" s="40">
        <v>77072.89160470194</v>
      </c>
      <c r="G390" s="40">
        <v>79770.44281086652</v>
      </c>
      <c r="H390" s="40">
        <v>80155.80726889003</v>
      </c>
      <c r="I390" s="40">
        <v>82721.94919486858</v>
      </c>
      <c r="J390" s="40">
        <v>83762.81859599009</v>
      </c>
      <c r="K390" s="40">
        <v>86030.82716266332</v>
      </c>
      <c r="L390" s="40">
        <v>87950.9595257896</v>
      </c>
    </row>
    <row r="391" spans="2:12" ht="37.5">
      <c r="B391" s="25" t="s">
        <v>321</v>
      </c>
      <c r="C391" s="28" t="s">
        <v>277</v>
      </c>
      <c r="D391" s="40">
        <v>110.1</v>
      </c>
      <c r="E391" s="40">
        <v>107.61019991471643</v>
      </c>
      <c r="F391" s="40">
        <v>106</v>
      </c>
      <c r="G391" s="40">
        <v>103.5</v>
      </c>
      <c r="H391" s="40">
        <v>104</v>
      </c>
      <c r="I391" s="40">
        <v>103.7</v>
      </c>
      <c r="J391" s="40">
        <v>104.5</v>
      </c>
      <c r="K391" s="40">
        <v>104</v>
      </c>
      <c r="L391" s="40">
        <v>105</v>
      </c>
    </row>
    <row r="392" spans="2:12" s="26" customFormat="1" ht="37.5">
      <c r="B392" s="1" t="s">
        <v>189</v>
      </c>
      <c r="C392" s="4" t="s">
        <v>182</v>
      </c>
      <c r="D392" s="4"/>
      <c r="E392" s="3"/>
      <c r="F392" s="3"/>
      <c r="G392" s="3"/>
      <c r="H392" s="3"/>
      <c r="I392" s="3"/>
      <c r="J392" s="3"/>
      <c r="K392" s="3"/>
      <c r="L392" s="3"/>
    </row>
    <row r="393" spans="2:12" s="26" customFormat="1" ht="37.5">
      <c r="B393" s="2" t="s">
        <v>190</v>
      </c>
      <c r="C393" s="4" t="s">
        <v>101</v>
      </c>
      <c r="D393" s="9">
        <v>3.483</v>
      </c>
      <c r="E393" s="3">
        <v>3.524</v>
      </c>
      <c r="F393" s="3">
        <v>3.529</v>
      </c>
      <c r="G393" s="3">
        <v>3.52</v>
      </c>
      <c r="H393" s="3">
        <v>3.53</v>
      </c>
      <c r="I393" s="3">
        <v>3.51</v>
      </c>
      <c r="J393" s="3">
        <v>3.52</v>
      </c>
      <c r="K393" s="3">
        <v>3.5</v>
      </c>
      <c r="L393" s="3">
        <v>3.51</v>
      </c>
    </row>
    <row r="394" spans="2:12" s="26" customFormat="1" ht="37.5">
      <c r="B394" s="25" t="s">
        <v>191</v>
      </c>
      <c r="C394" s="28" t="s">
        <v>101</v>
      </c>
      <c r="D394" s="28">
        <v>0.03</v>
      </c>
      <c r="E394" s="3">
        <v>0.03</v>
      </c>
      <c r="F394" s="3">
        <v>0.03</v>
      </c>
      <c r="G394" s="3">
        <v>0.03</v>
      </c>
      <c r="H394" s="3">
        <v>0.03</v>
      </c>
      <c r="I394" s="3">
        <v>0.03</v>
      </c>
      <c r="J394" s="3">
        <v>0.03</v>
      </c>
      <c r="K394" s="3">
        <v>0.03</v>
      </c>
      <c r="L394" s="3">
        <v>0.03</v>
      </c>
    </row>
    <row r="395" spans="2:12" s="26" customFormat="1" ht="18.75">
      <c r="B395" s="25" t="s">
        <v>192</v>
      </c>
      <c r="C395" s="28" t="s">
        <v>101</v>
      </c>
      <c r="D395" s="3">
        <f>D389-D393-D394-D397</f>
        <v>11.17</v>
      </c>
      <c r="E395" s="3">
        <f>E389-E393-E394-E397</f>
        <v>10.114999999999998</v>
      </c>
      <c r="F395" s="3">
        <f>F389-F393-F394-F397</f>
        <v>9.708</v>
      </c>
      <c r="G395" s="3">
        <f aca="true" t="shared" si="1" ref="G395:L395">G389-G393-G394-G397</f>
        <v>9.701</v>
      </c>
      <c r="H395" s="3">
        <f t="shared" si="1"/>
        <v>9.691000000000003</v>
      </c>
      <c r="I395" s="3">
        <f t="shared" si="1"/>
        <v>9.723000000000003</v>
      </c>
      <c r="J395" s="3">
        <f t="shared" si="1"/>
        <v>9.713000000000001</v>
      </c>
      <c r="K395" s="3">
        <f t="shared" si="1"/>
        <v>9.735</v>
      </c>
      <c r="L395" s="3">
        <f t="shared" si="1"/>
        <v>9.725000000000001</v>
      </c>
    </row>
    <row r="396" spans="2:12" s="26" customFormat="1" ht="18.75">
      <c r="B396" s="25" t="s">
        <v>193</v>
      </c>
      <c r="C396" s="28" t="s">
        <v>101</v>
      </c>
      <c r="D396" s="28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</row>
    <row r="397" spans="2:12" s="26" customFormat="1" ht="18.75">
      <c r="B397" s="25" t="s">
        <v>194</v>
      </c>
      <c r="C397" s="28" t="s">
        <v>101</v>
      </c>
      <c r="D397" s="28">
        <v>4.23</v>
      </c>
      <c r="E397" s="3">
        <v>4.31</v>
      </c>
      <c r="F397" s="3">
        <v>4.34</v>
      </c>
      <c r="G397" s="3">
        <v>4.36</v>
      </c>
      <c r="H397" s="3">
        <v>4.36</v>
      </c>
      <c r="I397" s="3">
        <v>4.38</v>
      </c>
      <c r="J397" s="3">
        <v>4.38</v>
      </c>
      <c r="K397" s="3">
        <v>4.38</v>
      </c>
      <c r="L397" s="3">
        <v>4.38</v>
      </c>
    </row>
    <row r="398" spans="2:12" s="26" customFormat="1" ht="18.75">
      <c r="B398" s="2" t="s">
        <v>195</v>
      </c>
      <c r="C398" s="28" t="s">
        <v>82</v>
      </c>
      <c r="D398" s="29">
        <f>D399</f>
        <v>0.8951731854941253</v>
      </c>
      <c r="E398" s="29">
        <f aca="true" t="shared" si="2" ref="E398:L398">E399</f>
        <v>0.8886618998978549</v>
      </c>
      <c r="F398" s="29">
        <f t="shared" si="2"/>
        <v>0.9201513137715979</v>
      </c>
      <c r="G398" s="29">
        <f t="shared" si="2"/>
        <v>0.9193608194978041</v>
      </c>
      <c r="H398" s="29">
        <f t="shared" si="2"/>
        <v>0.8938230189561984</v>
      </c>
      <c r="I398" s="29">
        <f t="shared" si="2"/>
        <v>0.9121639147343824</v>
      </c>
      <c r="J398" s="29">
        <f t="shared" si="2"/>
        <v>0.8866844757753215</v>
      </c>
      <c r="K398" s="29">
        <f t="shared" si="2"/>
        <v>0.9062731309669556</v>
      </c>
      <c r="L398" s="29">
        <f t="shared" si="2"/>
        <v>0.8808160205465355</v>
      </c>
    </row>
    <row r="399" spans="2:12" s="26" customFormat="1" ht="18.75">
      <c r="B399" s="2" t="s">
        <v>196</v>
      </c>
      <c r="C399" s="28" t="s">
        <v>82</v>
      </c>
      <c r="D399" s="29">
        <f aca="true" t="shared" si="3" ref="D399:L399">D401/D388*100</f>
        <v>0.8951731854941253</v>
      </c>
      <c r="E399" s="29">
        <f t="shared" si="3"/>
        <v>0.8886618998978549</v>
      </c>
      <c r="F399" s="29">
        <f t="shared" si="3"/>
        <v>0.9201513137715979</v>
      </c>
      <c r="G399" s="29">
        <f t="shared" si="3"/>
        <v>0.9193608194978041</v>
      </c>
      <c r="H399" s="29">
        <f t="shared" si="3"/>
        <v>0.8938230189561984</v>
      </c>
      <c r="I399" s="29">
        <f t="shared" si="3"/>
        <v>0.9121639147343824</v>
      </c>
      <c r="J399" s="29">
        <f t="shared" si="3"/>
        <v>0.8866844757753215</v>
      </c>
      <c r="K399" s="29">
        <f t="shared" si="3"/>
        <v>0.9062731309669556</v>
      </c>
      <c r="L399" s="29">
        <f t="shared" si="3"/>
        <v>0.8808160205465355</v>
      </c>
    </row>
    <row r="400" spans="2:12" s="26" customFormat="1" ht="18.75">
      <c r="B400" s="2" t="s">
        <v>197</v>
      </c>
      <c r="C400" s="4" t="s">
        <v>101</v>
      </c>
      <c r="D400" s="4" t="s">
        <v>333</v>
      </c>
      <c r="E400" s="4" t="s">
        <v>333</v>
      </c>
      <c r="F400" s="4" t="s">
        <v>333</v>
      </c>
      <c r="G400" s="4" t="s">
        <v>333</v>
      </c>
      <c r="H400" s="4" t="s">
        <v>333</v>
      </c>
      <c r="I400" s="4" t="s">
        <v>333</v>
      </c>
      <c r="J400" s="4" t="s">
        <v>333</v>
      </c>
      <c r="K400" s="4" t="s">
        <v>333</v>
      </c>
      <c r="L400" s="4" t="s">
        <v>333</v>
      </c>
    </row>
    <row r="401" spans="2:12" ht="56.25">
      <c r="B401" s="2" t="s">
        <v>198</v>
      </c>
      <c r="C401" s="4" t="s">
        <v>101</v>
      </c>
      <c r="D401" s="4">
        <v>0.176</v>
      </c>
      <c r="E401" s="8">
        <v>0.174</v>
      </c>
      <c r="F401" s="8">
        <v>0.18</v>
      </c>
      <c r="G401" s="8">
        <v>0.18</v>
      </c>
      <c r="H401" s="8">
        <v>0.175</v>
      </c>
      <c r="I401" s="8">
        <v>0.179</v>
      </c>
      <c r="J401" s="8">
        <v>0.174</v>
      </c>
      <c r="K401" s="8">
        <v>0.178</v>
      </c>
      <c r="L401" s="8">
        <v>0.173</v>
      </c>
    </row>
    <row r="402" spans="2:12" ht="56.25">
      <c r="B402" s="25" t="s">
        <v>199</v>
      </c>
      <c r="C402" s="28" t="s">
        <v>200</v>
      </c>
      <c r="D402" s="28">
        <v>0.74</v>
      </c>
      <c r="E402" s="3">
        <v>1.74</v>
      </c>
      <c r="F402" s="3">
        <v>1</v>
      </c>
      <c r="G402" s="3">
        <v>1</v>
      </c>
      <c r="H402" s="3">
        <v>1</v>
      </c>
      <c r="I402" s="3">
        <v>1</v>
      </c>
      <c r="J402" s="3">
        <v>1</v>
      </c>
      <c r="K402" s="3">
        <v>1</v>
      </c>
      <c r="L402" s="3">
        <v>1</v>
      </c>
    </row>
    <row r="403" spans="2:12" s="26" customFormat="1" ht="37.5">
      <c r="B403" s="25" t="s">
        <v>251</v>
      </c>
      <c r="C403" s="27" t="s">
        <v>101</v>
      </c>
      <c r="D403" s="27">
        <v>12.834</v>
      </c>
      <c r="E403" s="8">
        <v>13.369</v>
      </c>
      <c r="F403" s="8">
        <v>12.934</v>
      </c>
      <c r="G403" s="8">
        <v>12.911</v>
      </c>
      <c r="H403" s="8">
        <v>12.921</v>
      </c>
      <c r="I403" s="8">
        <v>12.923</v>
      </c>
      <c r="J403" s="8">
        <v>12.933</v>
      </c>
      <c r="K403" s="8">
        <v>12.925</v>
      </c>
      <c r="L403" s="8">
        <v>12.935</v>
      </c>
    </row>
    <row r="404" spans="2:12" ht="75">
      <c r="B404" s="25" t="s">
        <v>201</v>
      </c>
      <c r="C404" s="4" t="s">
        <v>202</v>
      </c>
      <c r="D404" s="4" t="s">
        <v>333</v>
      </c>
      <c r="E404" s="4" t="s">
        <v>333</v>
      </c>
      <c r="F404" s="4" t="s">
        <v>333</v>
      </c>
      <c r="G404" s="4" t="s">
        <v>333</v>
      </c>
      <c r="H404" s="4" t="s">
        <v>333</v>
      </c>
      <c r="I404" s="4" t="s">
        <v>333</v>
      </c>
      <c r="J404" s="4" t="s">
        <v>333</v>
      </c>
      <c r="K404" s="4" t="s">
        <v>333</v>
      </c>
      <c r="L404" s="4" t="s">
        <v>333</v>
      </c>
    </row>
    <row r="405" spans="2:12" ht="37.5">
      <c r="B405" s="25" t="s">
        <v>203</v>
      </c>
      <c r="C405" s="28" t="s">
        <v>82</v>
      </c>
      <c r="D405" s="28" t="s">
        <v>333</v>
      </c>
      <c r="E405" s="28" t="s">
        <v>333</v>
      </c>
      <c r="F405" s="28" t="s">
        <v>333</v>
      </c>
      <c r="G405" s="28" t="s">
        <v>333</v>
      </c>
      <c r="H405" s="28" t="s">
        <v>333</v>
      </c>
      <c r="I405" s="28" t="s">
        <v>333</v>
      </c>
      <c r="J405" s="28" t="s">
        <v>333</v>
      </c>
      <c r="K405" s="28" t="s">
        <v>333</v>
      </c>
      <c r="L405" s="28" t="s">
        <v>333</v>
      </c>
    </row>
    <row r="406" spans="2:12" ht="15.75">
      <c r="B406" s="102" t="s">
        <v>367</v>
      </c>
      <c r="C406" s="103"/>
      <c r="D406" s="103"/>
      <c r="E406" s="103"/>
      <c r="F406" s="103"/>
      <c r="G406" s="103"/>
      <c r="H406" s="103"/>
      <c r="I406" s="103"/>
      <c r="J406" s="103"/>
      <c r="K406" s="103"/>
      <c r="L406" s="104"/>
    </row>
    <row r="407" spans="2:12" ht="37.5">
      <c r="B407" s="25" t="s">
        <v>204</v>
      </c>
      <c r="C407" s="4" t="s">
        <v>200</v>
      </c>
      <c r="D407" s="4">
        <v>2035</v>
      </c>
      <c r="E407" s="10">
        <v>2077</v>
      </c>
      <c r="F407" s="10">
        <v>2050</v>
      </c>
      <c r="G407" s="39">
        <v>2115</v>
      </c>
      <c r="H407" s="39">
        <v>2120</v>
      </c>
      <c r="I407" s="39">
        <v>2220</v>
      </c>
      <c r="J407" s="39">
        <v>2220</v>
      </c>
      <c r="K407" s="39">
        <v>2220</v>
      </c>
      <c r="L407" s="39">
        <v>2220</v>
      </c>
    </row>
    <row r="408" spans="2:12" ht="56.25">
      <c r="B408" s="25" t="s">
        <v>205</v>
      </c>
      <c r="C408" s="27" t="s">
        <v>101</v>
      </c>
      <c r="D408" s="27">
        <v>3.687</v>
      </c>
      <c r="E408" s="8">
        <v>3.652</v>
      </c>
      <c r="F408" s="8">
        <v>3.73</v>
      </c>
      <c r="G408" s="8">
        <v>3.856</v>
      </c>
      <c r="H408" s="8">
        <v>3.856</v>
      </c>
      <c r="I408" s="8">
        <v>3.949</v>
      </c>
      <c r="J408" s="8">
        <v>3.949</v>
      </c>
      <c r="K408" s="8">
        <v>4.054</v>
      </c>
      <c r="L408" s="8">
        <v>4.054</v>
      </c>
    </row>
    <row r="409" spans="2:12" ht="18.75">
      <c r="B409" s="25" t="s">
        <v>206</v>
      </c>
      <c r="C409" s="4" t="s">
        <v>101</v>
      </c>
      <c r="D409" s="5">
        <f>D408</f>
        <v>3.687</v>
      </c>
      <c r="E409" s="5">
        <f>E408</f>
        <v>3.652</v>
      </c>
      <c r="F409" s="5">
        <f aca="true" t="shared" si="4" ref="F409:L409">F408</f>
        <v>3.73</v>
      </c>
      <c r="G409" s="5">
        <f t="shared" si="4"/>
        <v>3.856</v>
      </c>
      <c r="H409" s="5">
        <f t="shared" si="4"/>
        <v>3.856</v>
      </c>
      <c r="I409" s="5">
        <f t="shared" si="4"/>
        <v>3.949</v>
      </c>
      <c r="J409" s="5">
        <f t="shared" si="4"/>
        <v>3.949</v>
      </c>
      <c r="K409" s="5">
        <f t="shared" si="4"/>
        <v>4.054</v>
      </c>
      <c r="L409" s="5">
        <f t="shared" si="4"/>
        <v>4.054</v>
      </c>
    </row>
    <row r="410" spans="2:12" ht="18.75">
      <c r="B410" s="2" t="s">
        <v>207</v>
      </c>
      <c r="C410" s="27" t="s">
        <v>101</v>
      </c>
      <c r="D410" s="27" t="s">
        <v>333</v>
      </c>
      <c r="E410" s="27" t="s">
        <v>333</v>
      </c>
      <c r="F410" s="27" t="s">
        <v>333</v>
      </c>
      <c r="G410" s="27" t="s">
        <v>333</v>
      </c>
      <c r="H410" s="27" t="s">
        <v>333</v>
      </c>
      <c r="I410" s="27" t="s">
        <v>333</v>
      </c>
      <c r="J410" s="27" t="s">
        <v>333</v>
      </c>
      <c r="K410" s="27" t="s">
        <v>333</v>
      </c>
      <c r="L410" s="27" t="s">
        <v>333</v>
      </c>
    </row>
    <row r="411" spans="2:12" ht="44.25" customHeight="1">
      <c r="B411" s="25" t="s">
        <v>208</v>
      </c>
      <c r="C411" s="27" t="s">
        <v>101</v>
      </c>
      <c r="D411" s="27" t="s">
        <v>333</v>
      </c>
      <c r="E411" s="27" t="s">
        <v>333</v>
      </c>
      <c r="F411" s="27" t="s">
        <v>333</v>
      </c>
      <c r="G411" s="27" t="s">
        <v>333</v>
      </c>
      <c r="H411" s="27" t="s">
        <v>333</v>
      </c>
      <c r="I411" s="27" t="s">
        <v>333</v>
      </c>
      <c r="J411" s="27" t="s">
        <v>333</v>
      </c>
      <c r="K411" s="27" t="s">
        <v>333</v>
      </c>
      <c r="L411" s="27" t="s">
        <v>333</v>
      </c>
    </row>
    <row r="412" spans="2:12" ht="44.25" customHeight="1">
      <c r="B412" s="25" t="s">
        <v>209</v>
      </c>
      <c r="C412" s="27" t="s">
        <v>101</v>
      </c>
      <c r="D412" s="27" t="s">
        <v>333</v>
      </c>
      <c r="E412" s="27" t="s">
        <v>333</v>
      </c>
      <c r="F412" s="27" t="s">
        <v>333</v>
      </c>
      <c r="G412" s="27" t="s">
        <v>333</v>
      </c>
      <c r="H412" s="27" t="s">
        <v>333</v>
      </c>
      <c r="I412" s="27" t="s">
        <v>333</v>
      </c>
      <c r="J412" s="27" t="s">
        <v>333</v>
      </c>
      <c r="K412" s="27" t="s">
        <v>333</v>
      </c>
      <c r="L412" s="27" t="s">
        <v>333</v>
      </c>
    </row>
    <row r="413" spans="2:12" ht="37.5">
      <c r="B413" s="25" t="s">
        <v>210</v>
      </c>
      <c r="C413" s="27" t="s">
        <v>101</v>
      </c>
      <c r="D413" s="27" t="s">
        <v>333</v>
      </c>
      <c r="E413" s="27" t="s">
        <v>333</v>
      </c>
      <c r="F413" s="27" t="s">
        <v>333</v>
      </c>
      <c r="G413" s="27" t="s">
        <v>333</v>
      </c>
      <c r="H413" s="27" t="s">
        <v>333</v>
      </c>
      <c r="I413" s="27" t="s">
        <v>333</v>
      </c>
      <c r="J413" s="27" t="s">
        <v>333</v>
      </c>
      <c r="K413" s="27" t="s">
        <v>333</v>
      </c>
      <c r="L413" s="27" t="s">
        <v>333</v>
      </c>
    </row>
    <row r="414" spans="2:12" ht="56.25">
      <c r="B414" s="25" t="s">
        <v>211</v>
      </c>
      <c r="C414" s="27" t="s">
        <v>101</v>
      </c>
      <c r="D414" s="27" t="s">
        <v>333</v>
      </c>
      <c r="E414" s="27" t="s">
        <v>333</v>
      </c>
      <c r="F414" s="27" t="s">
        <v>333</v>
      </c>
      <c r="G414" s="27" t="s">
        <v>333</v>
      </c>
      <c r="H414" s="27" t="s">
        <v>333</v>
      </c>
      <c r="I414" s="27" t="s">
        <v>333</v>
      </c>
      <c r="J414" s="27" t="s">
        <v>333</v>
      </c>
      <c r="K414" s="27" t="s">
        <v>333</v>
      </c>
      <c r="L414" s="27" t="s">
        <v>333</v>
      </c>
    </row>
    <row r="415" spans="2:12" ht="37.5">
      <c r="B415" s="25" t="s">
        <v>210</v>
      </c>
      <c r="C415" s="27" t="s">
        <v>101</v>
      </c>
      <c r="D415" s="27" t="s">
        <v>333</v>
      </c>
      <c r="E415" s="27" t="s">
        <v>333</v>
      </c>
      <c r="F415" s="27" t="s">
        <v>333</v>
      </c>
      <c r="G415" s="27" t="s">
        <v>333</v>
      </c>
      <c r="H415" s="27" t="s">
        <v>333</v>
      </c>
      <c r="I415" s="27" t="s">
        <v>333</v>
      </c>
      <c r="J415" s="27" t="s">
        <v>333</v>
      </c>
      <c r="K415" s="27" t="s">
        <v>333</v>
      </c>
      <c r="L415" s="27" t="s">
        <v>333</v>
      </c>
    </row>
    <row r="416" spans="2:12" s="26" customFormat="1" ht="63" customHeight="1">
      <c r="B416" s="35" t="s">
        <v>337</v>
      </c>
      <c r="C416" s="27" t="s">
        <v>101</v>
      </c>
      <c r="D416" s="27">
        <v>0.379</v>
      </c>
      <c r="E416" s="36">
        <v>0.371</v>
      </c>
      <c r="F416" s="36">
        <v>0.399</v>
      </c>
      <c r="G416" s="36">
        <v>0.4</v>
      </c>
      <c r="H416" s="36">
        <v>0.422</v>
      </c>
      <c r="I416" s="36">
        <v>0.41</v>
      </c>
      <c r="J416" s="36">
        <v>0.43</v>
      </c>
      <c r="K416" s="36">
        <v>0.41</v>
      </c>
      <c r="L416" s="37">
        <v>0.43</v>
      </c>
    </row>
    <row r="417" spans="2:12" s="26" customFormat="1" ht="18.75">
      <c r="B417" s="1" t="s">
        <v>212</v>
      </c>
      <c r="C417" s="4" t="s">
        <v>182</v>
      </c>
      <c r="D417" s="4"/>
      <c r="E417" s="3"/>
      <c r="F417" s="3"/>
      <c r="G417" s="3"/>
      <c r="H417" s="3"/>
      <c r="I417" s="3"/>
      <c r="J417" s="3"/>
      <c r="K417" s="3"/>
      <c r="L417" s="3"/>
    </row>
    <row r="418" spans="2:12" s="26" customFormat="1" ht="36">
      <c r="B418" s="25" t="s">
        <v>213</v>
      </c>
      <c r="C418" s="27" t="s">
        <v>101</v>
      </c>
      <c r="D418" s="27" t="s">
        <v>333</v>
      </c>
      <c r="E418" s="27" t="s">
        <v>333</v>
      </c>
      <c r="F418" s="27" t="s">
        <v>333</v>
      </c>
      <c r="G418" s="27" t="s">
        <v>333</v>
      </c>
      <c r="H418" s="27" t="s">
        <v>333</v>
      </c>
      <c r="I418" s="27" t="s">
        <v>333</v>
      </c>
      <c r="J418" s="27" t="s">
        <v>333</v>
      </c>
      <c r="K418" s="27" t="s">
        <v>333</v>
      </c>
      <c r="L418" s="27" t="s">
        <v>333</v>
      </c>
    </row>
    <row r="419" spans="2:12" s="26" customFormat="1" ht="36">
      <c r="B419" s="25" t="s">
        <v>214</v>
      </c>
      <c r="C419" s="27" t="s">
        <v>101</v>
      </c>
      <c r="D419" s="27" t="s">
        <v>333</v>
      </c>
      <c r="E419" s="27" t="s">
        <v>333</v>
      </c>
      <c r="F419" s="27" t="s">
        <v>333</v>
      </c>
      <c r="G419" s="27" t="s">
        <v>333</v>
      </c>
      <c r="H419" s="27" t="s">
        <v>333</v>
      </c>
      <c r="I419" s="27" t="s">
        <v>333</v>
      </c>
      <c r="J419" s="27" t="s">
        <v>333</v>
      </c>
      <c r="K419" s="27" t="s">
        <v>333</v>
      </c>
      <c r="L419" s="27" t="s">
        <v>333</v>
      </c>
    </row>
    <row r="420" spans="2:12" s="26" customFormat="1" ht="17.25">
      <c r="B420" s="1" t="s">
        <v>215</v>
      </c>
      <c r="C420" s="4"/>
      <c r="D420" s="4"/>
      <c r="E420" s="3"/>
      <c r="F420" s="3"/>
      <c r="G420" s="3"/>
      <c r="H420" s="3"/>
      <c r="I420" s="3"/>
      <c r="J420" s="3"/>
      <c r="K420" s="3"/>
      <c r="L420" s="3"/>
    </row>
    <row r="421" spans="2:12" s="26" customFormat="1" ht="18">
      <c r="B421" s="2" t="s">
        <v>216</v>
      </c>
      <c r="C421" s="38"/>
      <c r="D421" s="38"/>
      <c r="E421" s="3"/>
      <c r="F421" s="3"/>
      <c r="G421" s="3"/>
      <c r="H421" s="3"/>
      <c r="I421" s="3"/>
      <c r="J421" s="3"/>
      <c r="K421" s="3"/>
      <c r="L421" s="3"/>
    </row>
    <row r="422" spans="2:12" s="26" customFormat="1" ht="18">
      <c r="B422" s="2" t="s">
        <v>217</v>
      </c>
      <c r="C422" s="4" t="s">
        <v>218</v>
      </c>
      <c r="D422" s="31">
        <f>230/D13*10</f>
        <v>77.23304231027535</v>
      </c>
      <c r="E422" s="31">
        <f>228/E13*10</f>
        <v>76.8763908557556</v>
      </c>
      <c r="F422" s="31">
        <f>228/F13*10</f>
        <v>76.9698197285801</v>
      </c>
      <c r="G422" s="31">
        <f aca="true" t="shared" si="5" ref="G422:L422">228/G13*10</f>
        <v>76.97501688048615</v>
      </c>
      <c r="H422" s="31">
        <f t="shared" si="5"/>
        <v>76.97501688048615</v>
      </c>
      <c r="I422" s="31">
        <f>228/I13*10</f>
        <v>76.91529197449651</v>
      </c>
      <c r="J422" s="31">
        <f t="shared" si="5"/>
        <v>76.91529197449651</v>
      </c>
      <c r="K422" s="31">
        <f t="shared" si="5"/>
        <v>76.84788836833059</v>
      </c>
      <c r="L422" s="31">
        <f t="shared" si="5"/>
        <v>76.84788836833059</v>
      </c>
    </row>
    <row r="423" spans="2:12" s="26" customFormat="1" ht="18">
      <c r="B423" s="2" t="s">
        <v>219</v>
      </c>
      <c r="C423" s="4" t="s">
        <v>220</v>
      </c>
      <c r="D423" s="9">
        <f>10/D13*100</f>
        <v>33.579583613163194</v>
      </c>
      <c r="E423" s="9">
        <f>10/E13*100</f>
        <v>33.71771528761211</v>
      </c>
      <c r="F423" s="9">
        <f aca="true" t="shared" si="6" ref="F423:L423">10/F13*100</f>
        <v>33.75869286341233</v>
      </c>
      <c r="G423" s="9">
        <f t="shared" si="6"/>
        <v>33.7609723160027</v>
      </c>
      <c r="H423" s="9">
        <f t="shared" si="6"/>
        <v>33.7609723160027</v>
      </c>
      <c r="I423" s="9">
        <f t="shared" si="6"/>
        <v>33.734777181796716</v>
      </c>
      <c r="J423" s="9">
        <f t="shared" si="6"/>
        <v>33.734777181796716</v>
      </c>
      <c r="K423" s="9">
        <f t="shared" si="6"/>
        <v>33.70521419663622</v>
      </c>
      <c r="L423" s="9">
        <f t="shared" si="6"/>
        <v>33.70521419663622</v>
      </c>
    </row>
    <row r="424" spans="2:12" s="26" customFormat="1" ht="18">
      <c r="B424" s="2" t="s">
        <v>221</v>
      </c>
      <c r="C424" s="4" t="s">
        <v>220</v>
      </c>
      <c r="D424" s="9">
        <f>18/D13*100</f>
        <v>60.443250503693754</v>
      </c>
      <c r="E424" s="9">
        <f>17/E13*100</f>
        <v>57.32011598894059</v>
      </c>
      <c r="F424" s="9">
        <f>17/F13*100</f>
        <v>57.38977786780096</v>
      </c>
      <c r="G424" s="9">
        <f aca="true" t="shared" si="7" ref="G424:L424">17/G13*100</f>
        <v>57.393652937204585</v>
      </c>
      <c r="H424" s="9">
        <f t="shared" si="7"/>
        <v>57.393652937204585</v>
      </c>
      <c r="I424" s="9">
        <f t="shared" si="7"/>
        <v>57.34912120905441</v>
      </c>
      <c r="J424" s="9">
        <f t="shared" si="7"/>
        <v>57.34912120905441</v>
      </c>
      <c r="K424" s="9">
        <f t="shared" si="7"/>
        <v>57.298864134281565</v>
      </c>
      <c r="L424" s="9">
        <f t="shared" si="7"/>
        <v>57.298864134281565</v>
      </c>
    </row>
    <row r="425" spans="2:12" s="26" customFormat="1" ht="18">
      <c r="B425" s="2" t="s">
        <v>222</v>
      </c>
      <c r="C425" s="4" t="s">
        <v>266</v>
      </c>
      <c r="D425" s="9">
        <v>662.9</v>
      </c>
      <c r="E425" s="3">
        <v>759</v>
      </c>
      <c r="F425" s="3">
        <v>754.8</v>
      </c>
      <c r="G425" s="3">
        <v>741.1</v>
      </c>
      <c r="H425" s="3">
        <v>741.1</v>
      </c>
      <c r="I425" s="3">
        <v>727.9</v>
      </c>
      <c r="J425" s="3">
        <v>727.9</v>
      </c>
      <c r="K425" s="3">
        <v>715.1</v>
      </c>
      <c r="L425" s="3">
        <v>792.3</v>
      </c>
    </row>
    <row r="426" spans="2:12" s="26" customFormat="1" ht="36">
      <c r="B426" s="2" t="s">
        <v>223</v>
      </c>
      <c r="C426" s="27" t="s">
        <v>224</v>
      </c>
      <c r="D426" s="32">
        <f>970/D13*10</f>
        <v>325.721961047683</v>
      </c>
      <c r="E426" s="32">
        <f>970/E13*10</f>
        <v>327.06183828983745</v>
      </c>
      <c r="F426" s="32">
        <f aca="true" t="shared" si="8" ref="F426:L426">970/F13*10</f>
        <v>327.45932077509957</v>
      </c>
      <c r="G426" s="32">
        <f t="shared" si="8"/>
        <v>327.48143146522625</v>
      </c>
      <c r="H426" s="32">
        <f t="shared" si="8"/>
        <v>327.48143146522625</v>
      </c>
      <c r="I426" s="32">
        <f t="shared" si="8"/>
        <v>327.22733866342816</v>
      </c>
      <c r="J426" s="32">
        <f t="shared" si="8"/>
        <v>327.22733866342816</v>
      </c>
      <c r="K426" s="32">
        <f t="shared" si="8"/>
        <v>326.9405777073713</v>
      </c>
      <c r="L426" s="32">
        <f t="shared" si="8"/>
        <v>326.9405777073713</v>
      </c>
    </row>
    <row r="427" spans="2:12" ht="18">
      <c r="B427" s="2" t="s">
        <v>225</v>
      </c>
      <c r="C427" s="6"/>
      <c r="D427" s="6"/>
      <c r="E427" s="7"/>
      <c r="F427" s="7"/>
      <c r="G427" s="7"/>
      <c r="H427" s="7"/>
      <c r="I427" s="7"/>
      <c r="J427" s="7"/>
      <c r="K427" s="7"/>
      <c r="L427" s="7"/>
    </row>
    <row r="428" spans="2:12" s="26" customFormat="1" ht="18">
      <c r="B428" s="2" t="s">
        <v>226</v>
      </c>
      <c r="C428" s="27" t="s">
        <v>227</v>
      </c>
      <c r="D428" s="33">
        <v>0.12</v>
      </c>
      <c r="E428" s="34">
        <v>0.12</v>
      </c>
      <c r="F428" s="34">
        <v>0.121</v>
      </c>
      <c r="G428" s="34">
        <v>0.123</v>
      </c>
      <c r="H428" s="34">
        <v>0.125</v>
      </c>
      <c r="I428" s="34">
        <v>0.125</v>
      </c>
      <c r="J428" s="34">
        <v>0.127</v>
      </c>
      <c r="K428" s="34">
        <v>0.128</v>
      </c>
      <c r="L428" s="34">
        <v>0.128</v>
      </c>
    </row>
    <row r="429" spans="2:12" s="26" customFormat="1" ht="18">
      <c r="B429" s="2" t="s">
        <v>228</v>
      </c>
      <c r="C429" s="27" t="s">
        <v>227</v>
      </c>
      <c r="D429" s="27">
        <v>0.411</v>
      </c>
      <c r="E429" s="8">
        <v>0.4</v>
      </c>
      <c r="F429" s="8">
        <v>0.397</v>
      </c>
      <c r="G429" s="8">
        <v>0.4</v>
      </c>
      <c r="H429" s="8">
        <v>0.405</v>
      </c>
      <c r="I429" s="8">
        <v>0.405</v>
      </c>
      <c r="J429" s="8">
        <v>0.405</v>
      </c>
      <c r="K429" s="8">
        <v>0.405</v>
      </c>
      <c r="L429" s="8">
        <v>0.405</v>
      </c>
    </row>
    <row r="432" spans="3:8" ht="17.25">
      <c r="C432" s="17"/>
      <c r="D432" s="17"/>
      <c r="E432" s="17"/>
      <c r="F432" s="17"/>
      <c r="G432" s="17"/>
      <c r="H432" s="17"/>
    </row>
    <row r="433" spans="2:12" ht="17.25">
      <c r="B433" s="101" t="s">
        <v>370</v>
      </c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</sheetData>
  <sheetProtection/>
  <mergeCells count="22">
    <mergeCell ref="B433:L433"/>
    <mergeCell ref="B387:L387"/>
    <mergeCell ref="B318:L318"/>
    <mergeCell ref="B362:L362"/>
    <mergeCell ref="B232:L232"/>
    <mergeCell ref="B406:L406"/>
    <mergeCell ref="J2:L2"/>
    <mergeCell ref="J3:L3"/>
    <mergeCell ref="C3:F3"/>
    <mergeCell ref="E9:E10"/>
    <mergeCell ref="F9:F10"/>
    <mergeCell ref="I1:L1"/>
    <mergeCell ref="D9:D10"/>
    <mergeCell ref="B6:L6"/>
    <mergeCell ref="B4:L4"/>
    <mergeCell ref="B8:B10"/>
    <mergeCell ref="C8:C10"/>
    <mergeCell ref="B5:L5"/>
    <mergeCell ref="B156:L156"/>
    <mergeCell ref="B167:L167"/>
    <mergeCell ref="B11:L11"/>
    <mergeCell ref="B22:L22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4" r:id="rId3"/>
  <headerFooter differentFirst="1" alignWithMargins="0">
    <oddHeader>&amp;C&amp;P</oddHeader>
  </headerFooter>
  <rowBreaks count="4" manualBreakCount="4">
    <brk id="262" max="11" man="1"/>
    <brk id="296" max="255" man="1"/>
    <brk id="335" max="255" man="1"/>
    <brk id="38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Vika</cp:lastModifiedBy>
  <cp:lastPrinted>2016-11-02T04:38:30Z</cp:lastPrinted>
  <dcterms:created xsi:type="dcterms:W3CDTF">2013-05-25T16:45:04Z</dcterms:created>
  <dcterms:modified xsi:type="dcterms:W3CDTF">2016-11-02T04:38:58Z</dcterms:modified>
  <cp:category/>
  <cp:version/>
  <cp:contentType/>
  <cp:contentStatus/>
</cp:coreProperties>
</file>